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omments1.xml" ContentType="application/vnd.openxmlformats-officedocument.spreadsheetml.comment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325"/>
  <workbookPr defaultThemeVersion="166925"/>
  <mc:AlternateContent xmlns:mc="http://schemas.openxmlformats.org/markup-compatibility/2006">
    <mc:Choice Requires="x15">
      <x15ac:absPath xmlns:x15ac="http://schemas.microsoft.com/office/spreadsheetml/2010/11/ac" url="C:\Users\nag03\Google ドライブ\PIC32MX\20191206_PIC32MX_USBMSC_Driver_sample\"/>
    </mc:Choice>
  </mc:AlternateContent>
  <xr:revisionPtr revIDLastSave="0" documentId="13_ncr:1_{D807B7DD-FAEA-4A83-ADFE-69B5AD958787}" xr6:coauthVersionLast="45" xr6:coauthVersionMax="45" xr10:uidLastSave="{00000000-0000-0000-0000-000000000000}"/>
  <bookViews>
    <workbookView xWindow="-120" yWindow="-120" windowWidth="19800" windowHeight="11760" tabRatio="709" xr2:uid="{00000000-000D-0000-FFFF-FFFF00000000}"/>
  </bookViews>
  <sheets>
    <sheet name="CPU" sheetId="1" r:id="rId1"/>
    <sheet name="Oscillator Control" sheetId="12" r:id="rId2"/>
    <sheet name="OTGレジスタ比較" sheetId="15" r:id="rId3"/>
    <sheet name="USB通信と各種設定概要" sheetId="8" r:id="rId4"/>
    <sheet name="Config" sheetId="13" r:id="rId5"/>
    <sheet name="参考回路図" sheetId="4" r:id="rId6"/>
    <sheet name="USB割込みについて" sheetId="11" r:id="rId7"/>
    <sheet name="vUSBMSC_vSCSI概要" sheetId="10" r:id="rId8"/>
    <sheet name="USB概要" sheetId="5" r:id="rId9"/>
    <sheet name="USB通信ディスクリプタ＆初期化" sheetId="6" r:id="rId10"/>
    <sheet name="USBレジスタ" sheetId="7" r:id="rId11"/>
    <sheet name="参考資料 inquiry" sheetId="16" r:id="rId12"/>
    <sheet name="Amp" sheetId="9" state="hidden" r:id="rId13"/>
  </sheets>
  <externalReferences>
    <externalReference r:id="rId14"/>
    <externalReference r:id="rId15"/>
    <externalReference r:id="rId16"/>
  </externalReferences>
  <definedNames>
    <definedName name="_xlnm._FilterDatabase" localSheetId="4" hidden="1">Config!$A$43:$C$209</definedName>
    <definedName name="a" localSheetId="4">#REF!</definedName>
    <definedName name="a" localSheetId="1">#REF!</definedName>
    <definedName name="a" localSheetId="10">#REF!</definedName>
    <definedName name="a" localSheetId="8">#REF!</definedName>
    <definedName name="a">#REF!</definedName>
    <definedName name="aa" localSheetId="1">[1]!テーマ構成№セットT</definedName>
    <definedName name="aa">[1]!テーマ構成№セットT</definedName>
    <definedName name="data10" localSheetId="4">#REF!</definedName>
    <definedName name="data10" localSheetId="1">#REF!</definedName>
    <definedName name="data10" localSheetId="10">#REF!</definedName>
    <definedName name="data10" localSheetId="8">#REF!</definedName>
    <definedName name="data10">#REF!</definedName>
    <definedName name="data4" localSheetId="1">#REF!</definedName>
    <definedName name="data4" localSheetId="10">#REF!</definedName>
    <definedName name="data4" localSheetId="8">#REF!</definedName>
    <definedName name="data4">#REF!</definedName>
    <definedName name="data84">[2]発注書!$E$40</definedName>
    <definedName name="dflt2">[2]ﾕｰｻﾞｰ設定!$F$23</definedName>
    <definedName name="dflt3">[2]ﾕｰｻﾞｰ設定!$F$24</definedName>
    <definedName name="dflt4">[2]ﾕｰｻﾞｰ設定!$G$49</definedName>
    <definedName name="dflt5">[2]ﾕｰｻﾞｰ設定!$F$27</definedName>
    <definedName name="dflt6">[2]ﾕｰｻﾞｰ設定!$F$28</definedName>
    <definedName name="dflt7">[2]ﾕｰｻﾞｰ設定!$G$50</definedName>
    <definedName name="Excel_BuiltIn__FilterDatabase" localSheetId="0">CPU!#REF!</definedName>
    <definedName name="V490_OnOK" localSheetId="1">[3]!V490_OnOK</definedName>
    <definedName name="V490_OnOK">[3]!V490_OnOK</definedName>
    <definedName name="wp3125683" localSheetId="4">Config!$B$44</definedName>
    <definedName name="wp3125691" localSheetId="4">Config!$B$45</definedName>
    <definedName name="wp3125700" localSheetId="4">Config!$B$47</definedName>
    <definedName name="wp3125708" localSheetId="4">Config!$B$48</definedName>
    <definedName name="wp3125717" localSheetId="4">Config!$B$50</definedName>
    <definedName name="wp3125725" localSheetId="4">Config!$B$51</definedName>
    <definedName name="wp3125734" localSheetId="4">Config!$B$53</definedName>
    <definedName name="wp3125742" localSheetId="4">Config!$B$54</definedName>
    <definedName name="wp3125751" localSheetId="4">Config!$B$56</definedName>
    <definedName name="wp3125759" localSheetId="4">Config!$B$57</definedName>
    <definedName name="wp3125767" localSheetId="4">Config!$B$58</definedName>
    <definedName name="wp3125775" localSheetId="4">Config!$B$59</definedName>
    <definedName name="wp3125783" localSheetId="4">Config!$B$60</definedName>
    <definedName name="wp3125791" localSheetId="4">Config!$B$61</definedName>
    <definedName name="wp3125799" localSheetId="4">Config!$B$62</definedName>
    <definedName name="wp3125807" localSheetId="4">Config!$B$63</definedName>
    <definedName name="wp3125816" localSheetId="4">Config!$B$65</definedName>
    <definedName name="wp3125824" localSheetId="4">Config!$B$66</definedName>
    <definedName name="wp3125832" localSheetId="4">Config!$B$67</definedName>
    <definedName name="wp3125840" localSheetId="4">Config!$B$68</definedName>
    <definedName name="wp3125848" localSheetId="4">Config!$B$69</definedName>
    <definedName name="wp3125856" localSheetId="4">Config!$B$70</definedName>
    <definedName name="wp3125864" localSheetId="4">Config!$B$71</definedName>
    <definedName name="wp3125872" localSheetId="4">Config!$B$72</definedName>
    <definedName name="wp3125881" localSheetId="4">Config!$B$74</definedName>
    <definedName name="wp3125889" localSheetId="4">Config!$B$75</definedName>
    <definedName name="wp3125897" localSheetId="4">Config!$B$76</definedName>
    <definedName name="wp3125905" localSheetId="4">Config!$B$77</definedName>
    <definedName name="wp3125913" localSheetId="4">Config!$B$78</definedName>
    <definedName name="wp3125921" localSheetId="4">Config!$B$79</definedName>
    <definedName name="wp3125929" localSheetId="4">Config!$B$80</definedName>
    <definedName name="wp3125937" localSheetId="4">Config!$B$81</definedName>
    <definedName name="wp3125946" localSheetId="4">Config!$B$83</definedName>
    <definedName name="wp3125954" localSheetId="4">Config!$B$84</definedName>
    <definedName name="wp3125963" localSheetId="4">Config!$B$86</definedName>
    <definedName name="wp3125971" localSheetId="4">Config!$B$87</definedName>
    <definedName name="wp3125979" localSheetId="4">Config!$B$88</definedName>
    <definedName name="wp3125987" localSheetId="4">Config!$B$89</definedName>
    <definedName name="wp3125995" localSheetId="4">Config!$B$90</definedName>
    <definedName name="wp3126003" localSheetId="4">Config!$B$91</definedName>
    <definedName name="wp3126011" localSheetId="4">Config!$B$92</definedName>
    <definedName name="wp3126019" localSheetId="4">Config!$B$93</definedName>
    <definedName name="wp3126028" localSheetId="4">Config!$B$95</definedName>
    <definedName name="wp3126036" localSheetId="4">Config!$B$96</definedName>
    <definedName name="wp3126044" localSheetId="4">Config!$B$97</definedName>
    <definedName name="wp3126052" localSheetId="4">Config!$B$98</definedName>
    <definedName name="wp3126060" localSheetId="4">Config!$B$99</definedName>
    <definedName name="wp3126068" localSheetId="4">Config!$B$100</definedName>
    <definedName name="wp3126076" localSheetId="4">Config!$B$101</definedName>
    <definedName name="wp3126084" localSheetId="4">Config!$B$102</definedName>
    <definedName name="wp3126093" localSheetId="4">Config!$B$104</definedName>
    <definedName name="wp3126101" localSheetId="4">Config!$B$105</definedName>
    <definedName name="wp3126110" localSheetId="4">Config!$B$107</definedName>
    <definedName name="wp3126118" localSheetId="4">Config!$B$108</definedName>
    <definedName name="wp3126127" localSheetId="4">Config!$B$110</definedName>
    <definedName name="wp3126135" localSheetId="4">Config!$B$111</definedName>
    <definedName name="wp3126143" localSheetId="4">Config!$B$112</definedName>
    <definedName name="wp3126151" localSheetId="4">Config!$B$113</definedName>
    <definedName name="wp3126160" localSheetId="4">Config!$B$115</definedName>
    <definedName name="wp3126168" localSheetId="4">Config!$B$116</definedName>
    <definedName name="wp3126177" localSheetId="4">Config!$B$118</definedName>
    <definedName name="wp3126185" localSheetId="4">Config!$B$119</definedName>
    <definedName name="wp3126193" localSheetId="4">Config!$B$120</definedName>
    <definedName name="wp3126201" localSheetId="4">Config!$B$121</definedName>
    <definedName name="wp3126210" localSheetId="4">Config!$B$123</definedName>
    <definedName name="wp3126218" localSheetId="4">Config!$B$124</definedName>
    <definedName name="wp3126226" localSheetId="4">Config!$B$125</definedName>
    <definedName name="wp3126235" localSheetId="4">Config!$B$127</definedName>
    <definedName name="wp3126243" localSheetId="4">Config!$B$128</definedName>
    <definedName name="wp3126251" localSheetId="4">Config!$B$129</definedName>
    <definedName name="wp3126259" localSheetId="4">Config!$B$130</definedName>
    <definedName name="wp3126267" localSheetId="4">Config!$B$131</definedName>
    <definedName name="wp3126275" localSheetId="4">Config!$B$132</definedName>
    <definedName name="wp3126283" localSheetId="4">Config!$B$133</definedName>
    <definedName name="wp3126291" localSheetId="4">Config!$B$134</definedName>
    <definedName name="wp3126299" localSheetId="4">Config!$B$135</definedName>
    <definedName name="wp3126307" localSheetId="4">Config!$B$136</definedName>
    <definedName name="wp3126315" localSheetId="4">Config!$B$137</definedName>
    <definedName name="wp3126323" localSheetId="4">Config!$B$138</definedName>
    <definedName name="wp3126331" localSheetId="4">Config!$B$139</definedName>
    <definedName name="wp3126339" localSheetId="4">Config!$B$140</definedName>
    <definedName name="wp3126347" localSheetId="4">Config!$B$141</definedName>
    <definedName name="wp3126355" localSheetId="4">Config!$B$142</definedName>
    <definedName name="wp3126363" localSheetId="4">Config!$B$143</definedName>
    <definedName name="wp3126371" localSheetId="4">Config!$B$144</definedName>
    <definedName name="wp3126379" localSheetId="4">Config!$B$145</definedName>
    <definedName name="wp3126387" localSheetId="4">Config!$B$146</definedName>
    <definedName name="wp3126395" localSheetId="4">Config!$B$147</definedName>
    <definedName name="wp3126404" localSheetId="4">Config!$B$149</definedName>
    <definedName name="wp3126412" localSheetId="4">Config!$B$150</definedName>
    <definedName name="wp3126421" localSheetId="4">Config!$B$152</definedName>
    <definedName name="wp3126429" localSheetId="4">Config!$B$153</definedName>
    <definedName name="wp3126438" localSheetId="4">Config!$B$155</definedName>
    <definedName name="wp3126446" localSheetId="4">Config!$B$156</definedName>
    <definedName name="wp3126454" localSheetId="4">Config!$B$157</definedName>
    <definedName name="wp3126462" localSheetId="4">Config!$B$158</definedName>
    <definedName name="wp3126471" localSheetId="4">Config!$B$160</definedName>
    <definedName name="wp3126479" localSheetId="4">Config!$B$161</definedName>
    <definedName name="wp3126488" localSheetId="4">Config!$B$163</definedName>
    <definedName name="wp3126496" localSheetId="4">Config!$B$164</definedName>
    <definedName name="wp3126505" localSheetId="4">Config!$B$166</definedName>
    <definedName name="wp3126513" localSheetId="4">Config!$B$167</definedName>
    <definedName name="wp3126521" localSheetId="4">Config!$B$168</definedName>
    <definedName name="wp3126529" localSheetId="4">Config!$B$169</definedName>
    <definedName name="wp3126538" localSheetId="4">Config!$B$171</definedName>
    <definedName name="wp3126546" localSheetId="4">Config!$B$172</definedName>
    <definedName name="wp3126554" localSheetId="4">Config!$B$173</definedName>
    <definedName name="wp3126562" localSheetId="4">Config!$B$174</definedName>
    <definedName name="wp3126570" localSheetId="4">Config!$B$175</definedName>
    <definedName name="wp3126578" localSheetId="4">Config!$B$176</definedName>
    <definedName name="wp3126586" localSheetId="4">Config!$B$177</definedName>
    <definedName name="wp3126594" localSheetId="4">Config!$B$178</definedName>
    <definedName name="wp3126602" localSheetId="4">Config!$B$179</definedName>
    <definedName name="wp3126610" localSheetId="4">Config!$B$180</definedName>
    <definedName name="wp3126618" localSheetId="4">Config!$B$181</definedName>
    <definedName name="wp3126626" localSheetId="4">Config!$B$182</definedName>
    <definedName name="wp3126634" localSheetId="4">Config!$B$183</definedName>
    <definedName name="wp3126642" localSheetId="4">Config!$B$184</definedName>
    <definedName name="wp3126650" localSheetId="4">Config!$B$185</definedName>
    <definedName name="wp3126658" localSheetId="4">Config!$B$186</definedName>
    <definedName name="wp3126666" localSheetId="4">Config!$B$187</definedName>
    <definedName name="wp3126674" localSheetId="4">Config!$B$188</definedName>
    <definedName name="wp3126682" localSheetId="4">Config!$B$189</definedName>
    <definedName name="wp3126690" localSheetId="4">Config!$B$190</definedName>
    <definedName name="wp3126698" localSheetId="4">Config!$B$191</definedName>
    <definedName name="wp3126706" localSheetId="4">Config!$B$192</definedName>
    <definedName name="wp3126714" localSheetId="4">Config!$B$193</definedName>
    <definedName name="wp3126722" localSheetId="4">Config!$B$194</definedName>
    <definedName name="wp3126730" localSheetId="4">Config!$B$195</definedName>
    <definedName name="wp3126738" localSheetId="4">Config!$B$196</definedName>
    <definedName name="wp3126746" localSheetId="4">Config!$B$197</definedName>
    <definedName name="wp3126754" localSheetId="4">Config!$B$198</definedName>
    <definedName name="wp3126762" localSheetId="4">Config!$B$199</definedName>
    <definedName name="wp3126770" localSheetId="4">Config!$B$200</definedName>
    <definedName name="wp3126778" localSheetId="4">Config!$B$201</definedName>
    <definedName name="wp3126786" localSheetId="4">Config!$B$202</definedName>
    <definedName name="wp3126794" localSheetId="4">Config!$B$203</definedName>
    <definedName name="wp3126803" localSheetId="4">Config!$B$205</definedName>
    <definedName name="wp3126811" localSheetId="4">Config!$B$206</definedName>
    <definedName name="wp3126820" localSheetId="4">Config!$B$208</definedName>
    <definedName name="wp3126828" localSheetId="4">Config!$B$209</definedName>
    <definedName name="wp3219746" localSheetId="4">Config!$A$41</definedName>
    <definedName name="wp3219749" localSheetId="4">Config!#REF!</definedName>
    <definedName name="wp3219752" localSheetId="4">Config!#REF!</definedName>
    <definedName name="wp3219755" localSheetId="4">Config!#REF!</definedName>
    <definedName name="wp3219758" localSheetId="4">Config!#REF!</definedName>
    <definedName name="wp3219761" localSheetId="4">Config!#REF!</definedName>
    <definedName name="wp3219764" localSheetId="4">Config!#REF!</definedName>
    <definedName name="wp3219767" localSheetId="4">Config!#REF!</definedName>
    <definedName name="wp3219770" localSheetId="4">Config!#REF!</definedName>
    <definedName name="wp3219773" localSheetId="4">Config!#REF!</definedName>
    <definedName name="wp3219776" localSheetId="4">Config!#REF!</definedName>
    <definedName name="wp3219779" localSheetId="4">Config!#REF!</definedName>
    <definedName name="wp3219782" localSheetId="4">Config!#REF!</definedName>
    <definedName name="wp3219785" localSheetId="4">Config!#REF!</definedName>
    <definedName name="wp3219788" localSheetId="4">Config!#REF!</definedName>
    <definedName name="wp3219791" localSheetId="4">Config!#REF!</definedName>
    <definedName name="wp3219794" localSheetId="4">Config!#REF!</definedName>
    <definedName name="wp3219797" localSheetId="4">Config!#REF!</definedName>
    <definedName name="wp3219800" localSheetId="4">Config!#REF!</definedName>
    <definedName name="wp3219803" localSheetId="4">Config!#REF!</definedName>
    <definedName name="wp3219806" localSheetId="4">Config!#REF!</definedName>
    <definedName name="wp3219809" localSheetId="4">Config!#REF!</definedName>
    <definedName name="wp3219812" localSheetId="4">Config!#REF!</definedName>
    <definedName name="wp3219815" localSheetId="4">Config!#REF!</definedName>
    <definedName name="wp3219818" localSheetId="4">Config!#REF!</definedName>
    <definedName name="wp3219821" localSheetId="4">Config!#REF!</definedName>
    <definedName name="wp3219824" localSheetId="4">Config!$A$210</definedName>
    <definedName name="WRK_ITKB0020R" localSheetId="4">#REF!</definedName>
    <definedName name="WRK_ITKB0020R" localSheetId="1">#REF!</definedName>
    <definedName name="WRK_ITKB0020R" localSheetId="10">#REF!</definedName>
    <definedName name="WRK_ITKB0020R" localSheetId="8">#REF!</definedName>
    <definedName name="WRK_ITKB0020R">#REF!</definedName>
    <definedName name="z" localSheetId="1">[1]!テーマ構成№セットL</definedName>
    <definedName name="z">[1]!テーマ構成№セットL</definedName>
    <definedName name="zz" localSheetId="4">#REF!</definedName>
    <definedName name="zz" localSheetId="1">#REF!</definedName>
    <definedName name="zz" localSheetId="10">#REF!</definedName>
    <definedName name="zz" localSheetId="8">#REF!</definedName>
    <definedName name="zz">#REF!</definedName>
    <definedName name="テーマ構成№セットL" localSheetId="1">[1]!テーマ構成№セットL</definedName>
    <definedName name="テーマ構成№セットL">[1]!テーマ構成№セットL</definedName>
    <definedName name="テーマ構成№セットM" localSheetId="1">[1]!テーマ構成№セットM</definedName>
    <definedName name="テーマ構成№セットM">[1]!テーマ構成№セットM</definedName>
    <definedName name="テーマ構成№セットN" localSheetId="1">[1]!テーマ構成№セットN</definedName>
    <definedName name="テーマ構成№セットN">[1]!テーマ構成№セットN</definedName>
    <definedName name="テーマ構成№セットO" localSheetId="1">[1]!テーマ構成№セットO</definedName>
    <definedName name="テーマ構成№セットO">[1]!テーマ構成№セットO</definedName>
    <definedName name="テーマ構成№セットP" localSheetId="1">[1]!テーマ構成№セットP</definedName>
    <definedName name="テーマ構成№セットP">[1]!テーマ構成№セットP</definedName>
    <definedName name="テーマ構成№セットQ" localSheetId="1">[1]!テーマ構成№セットQ</definedName>
    <definedName name="テーマ構成№セットQ">[1]!テーマ構成№セットQ</definedName>
    <definedName name="テーマ構成№セットR" localSheetId="1">[1]!テーマ構成№セットR</definedName>
    <definedName name="テーマ構成№セットR">[1]!テーマ構成№セットR</definedName>
    <definedName name="テーマ構成№セットS" localSheetId="1">[1]!テーマ構成№セットS</definedName>
    <definedName name="テーマ構成№セットS">[1]!テーマ構成№セットS</definedName>
    <definedName name="テーマ構成№セットT" localSheetId="1">[1]!テーマ構成№セットT</definedName>
    <definedName name="テーマ構成№セットT">[1]!テーマ構成№セットT</definedName>
    <definedName name="テーマ構成№セットU" localSheetId="1">[1]!テーマ構成№セットU</definedName>
    <definedName name="テーマ構成№セットU">[1]!テーマ構成№セットU</definedName>
    <definedName name="テーマ構成№セットV" localSheetId="1">[1]!テーマ構成№セットV</definedName>
    <definedName name="テーマ構成№セットV">[1]!テーマ構成№セットV</definedName>
    <definedName name="テーマ構成№セットW" localSheetId="1">[1]!テーマ構成№セットW</definedName>
    <definedName name="テーマ構成№セットW">[1]!テーマ構成№セットW</definedName>
    <definedName name="テーマ名削除L6" localSheetId="1">[1]!テーマ名削除L6</definedName>
    <definedName name="テーマ名削除L6">[1]!テーマ名削除L6</definedName>
    <definedName name="テーマ名削除M6" localSheetId="1">[1]!テーマ名削除M6</definedName>
    <definedName name="テーマ名削除M6">[1]!テーマ名削除M6</definedName>
    <definedName name="テーマ名削除N6" localSheetId="1">[1]!テーマ名削除N6</definedName>
    <definedName name="テーマ名削除N6">[1]!テーマ名削除N6</definedName>
    <definedName name="テーマ名削除O6" localSheetId="1">[1]!テーマ名削除O6</definedName>
    <definedName name="テーマ名削除O6">[1]!テーマ名削除O6</definedName>
    <definedName name="テーマ名削除P6" localSheetId="1">[1]!テーマ名削除P6</definedName>
    <definedName name="テーマ名削除P6">[1]!テーマ名削除P6</definedName>
    <definedName name="テーマ名削除Q6" localSheetId="1">[1]!テーマ名削除Q6</definedName>
    <definedName name="テーマ名削除Q6">[1]!テーマ名削除Q6</definedName>
    <definedName name="テーマ名削除R6" localSheetId="1">[1]!テーマ名削除R6</definedName>
    <definedName name="テーマ名削除R6">[1]!テーマ名削除R6</definedName>
    <definedName name="テーマ名削除S6" localSheetId="1">[1]!テーマ名削除S6</definedName>
    <definedName name="テーマ名削除S6">[1]!テーマ名削除S6</definedName>
    <definedName name="テーマ名削除T5" localSheetId="1">[1]!テーマ名削除T5</definedName>
    <definedName name="テーマ名削除T5">[1]!テーマ名削除T5</definedName>
    <definedName name="テーマ名削除U6" localSheetId="1">[1]!テーマ名削除U6</definedName>
    <definedName name="テーマ名削除U6">[1]!テーマ名削除U6</definedName>
    <definedName name="テーマ名削除V6" localSheetId="1">[1]!テーマ名削除V6</definedName>
    <definedName name="テーマ名削除V6">[1]!テーマ名削除V6</definedName>
    <definedName name="テーマ名削除W6" localSheetId="1">[1]!テーマ名削除W6</definedName>
    <definedName name="テーマ名削除W6">[1]!テーマ名削除W6</definedName>
  </definedNames>
  <calcPr calcId="181029"/>
  <extLst>
    <ext xmlns:xcalcf="http://schemas.microsoft.com/office/spreadsheetml/2018/calcfeatures" uri="{B58B0392-4F1F-4190-BB64-5DF3571DCE5F}">
      <xcalcf:calcFeatures>
        <xcalcf:feature name="microsoft.com:RD"/>
        <xcalcf:feature name="microsoft.com:FV"/>
      </xcalcf:calcFeatures>
    </ext>
    <ext xmlns:loext="http://schemas.libreoffice.org/" uri="{7626C862-2A13-11E5-B345-FEFF819CDC9F}">
      <loext:extCalcPr stringRefSyntax="ExcelA1"/>
    </ext>
  </extLst>
</workbook>
</file>

<file path=xl/calcChain.xml><?xml version="1.0" encoding="utf-8"?>
<calcChain xmlns="http://schemas.openxmlformats.org/spreadsheetml/2006/main">
  <c r="B284" i="5" l="1"/>
  <c r="B285" i="5" s="1"/>
  <c r="B278" i="5"/>
  <c r="B279" i="5" s="1"/>
  <c r="B280" i="5" s="1"/>
  <c r="A41" i="13" l="1"/>
  <c r="H65" i="13" l="1"/>
  <c r="J66" i="13" s="1"/>
  <c r="H66" i="13"/>
  <c r="H67" i="13"/>
  <c r="H68" i="13"/>
  <c r="H69" i="13"/>
  <c r="H70" i="13"/>
  <c r="H71" i="13"/>
  <c r="H72" i="13"/>
  <c r="H73" i="13"/>
  <c r="J71" i="13" l="1"/>
  <c r="J70" i="13"/>
  <c r="J73" i="13"/>
  <c r="J68" i="13"/>
  <c r="J65" i="13"/>
  <c r="L65" i="13" s="1"/>
  <c r="J67" i="13"/>
  <c r="J72" i="13"/>
  <c r="J69" i="13"/>
  <c r="R206" i="9"/>
  <c r="R209" i="9" s="1"/>
  <c r="R198" i="9"/>
  <c r="T198" i="9" s="1"/>
  <c r="U163" i="9"/>
  <c r="W163" i="9" s="1"/>
  <c r="U161" i="9"/>
  <c r="U157" i="9"/>
  <c r="U158" i="9" s="1"/>
  <c r="V143" i="9"/>
  <c r="V145" i="9" s="1"/>
  <c r="V133" i="9"/>
  <c r="V135" i="9" s="1"/>
  <c r="Q54" i="9"/>
  <c r="Q55" i="9" s="1"/>
  <c r="V48" i="9"/>
  <c r="X48" i="9" s="1"/>
  <c r="V37" i="9"/>
  <c r="Y37" i="9" s="1"/>
  <c r="V27" i="9"/>
  <c r="V30" i="9" s="1"/>
  <c r="V20" i="9"/>
  <c r="Y20" i="9" s="1"/>
  <c r="V12" i="9"/>
  <c r="V11" i="9"/>
  <c r="V15" i="9" s="1"/>
  <c r="V54" i="1"/>
  <c r="V53" i="1"/>
  <c r="V52" i="1"/>
  <c r="V51" i="1"/>
  <c r="V50" i="1"/>
  <c r="V49" i="1"/>
  <c r="V48" i="1"/>
  <c r="V47" i="1"/>
  <c r="V46" i="1"/>
  <c r="V45" i="1"/>
  <c r="V44" i="1"/>
  <c r="V43" i="1"/>
  <c r="V42" i="1"/>
  <c r="V41" i="1"/>
  <c r="V40" i="1"/>
  <c r="V39" i="1"/>
  <c r="V38" i="1"/>
  <c r="V37" i="1"/>
  <c r="V36" i="1"/>
  <c r="V35" i="1"/>
  <c r="V34" i="1"/>
  <c r="V33" i="1"/>
  <c r="V32" i="1"/>
  <c r="V31" i="1"/>
  <c r="V30" i="1"/>
  <c r="V29" i="1"/>
  <c r="V28" i="1"/>
  <c r="V27" i="1"/>
  <c r="U23" i="9" l="1"/>
  <c r="X37" i="9"/>
  <c r="U198" i="9"/>
  <c r="V136" i="9"/>
  <c r="V21" i="9"/>
  <c r="Y48" i="9"/>
  <c r="R201" i="9"/>
  <c r="V51" i="9"/>
  <c r="V164" i="9"/>
  <c r="Y15" i="9"/>
  <c r="X15" i="9"/>
  <c r="W15" i="9"/>
  <c r="Y135" i="9"/>
  <c r="X135" i="9"/>
  <c r="W135" i="9"/>
  <c r="Y145" i="9"/>
  <c r="X145" i="9"/>
  <c r="W145" i="9"/>
  <c r="V146" i="9"/>
  <c r="V40" i="9"/>
  <c r="T206" i="9"/>
  <c r="X20" i="9"/>
  <c r="Y27" i="9"/>
  <c r="W136" i="9"/>
  <c r="U206" i="9"/>
  <c r="X27" i="9"/>
  <c r="X136" i="9" l="1"/>
  <c r="Y136" i="9"/>
  <c r="Y146" i="9"/>
  <c r="X146" i="9"/>
  <c r="W146" i="9"/>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mura01</author>
  </authors>
  <commentList>
    <comment ref="H65" authorId="0" shapeId="0" xr:uid="{00000000-0006-0000-0400-000001000000}">
      <text>
        <r>
          <rPr>
            <b/>
            <sz val="9"/>
            <color indexed="81"/>
            <rFont val="ＭＳ Ｐゴシック"/>
            <family val="3"/>
            <charset val="128"/>
          </rPr>
          <t>4Mhz≦FIN≦5Mhz</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
  </authors>
  <commentList>
    <comment ref="V10" authorId="0" shapeId="0" xr:uid="{00000000-0006-0000-0C00-000001000000}">
      <text>
        <r>
          <rPr>
            <b/>
            <sz val="9"/>
            <color rgb="FF000000"/>
            <rFont val="ＭＳ Ｐゴシック"/>
            <family val="3"/>
            <charset val="128"/>
          </rPr>
          <t>周波数を設定</t>
        </r>
      </text>
    </comment>
    <comment ref="V14" authorId="0" shapeId="0" xr:uid="{00000000-0006-0000-0C00-000002000000}">
      <text>
        <r>
          <rPr>
            <b/>
            <sz val="9"/>
            <color rgb="FF000000"/>
            <rFont val="ＭＳ Ｐゴシック"/>
            <family val="3"/>
            <charset val="128"/>
          </rPr>
          <t>抵抗値を設定</t>
        </r>
      </text>
    </comment>
    <comment ref="W20" authorId="0" shapeId="0" xr:uid="{00000000-0006-0000-0C00-000003000000}">
      <text>
        <r>
          <rPr>
            <b/>
            <sz val="9"/>
            <color rgb="FF000000"/>
            <rFont val="ＭＳ Ｐゴシック"/>
            <family val="3"/>
            <charset val="128"/>
          </rPr>
          <t>キャパシタを設定</t>
        </r>
      </text>
    </comment>
    <comment ref="W27" authorId="0" shapeId="0" xr:uid="{00000000-0006-0000-0C00-000004000000}">
      <text>
        <r>
          <rPr>
            <b/>
            <sz val="9"/>
            <color rgb="FF000000"/>
            <rFont val="ＭＳ Ｐゴシック"/>
            <family val="3"/>
            <charset val="128"/>
          </rPr>
          <t>キャパシタを設定</t>
        </r>
      </text>
    </comment>
    <comment ref="V28" authorId="0" shapeId="0" xr:uid="{00000000-0006-0000-0C00-000005000000}">
      <text>
        <r>
          <rPr>
            <b/>
            <sz val="9"/>
            <color rgb="FF000000"/>
            <rFont val="ＭＳ Ｐゴシック"/>
            <family val="3"/>
            <charset val="128"/>
          </rPr>
          <t>抵抗値を設定</t>
        </r>
      </text>
    </comment>
    <comment ref="W37" authorId="0" shapeId="0" xr:uid="{00000000-0006-0000-0C00-000006000000}">
      <text>
        <r>
          <rPr>
            <b/>
            <sz val="9"/>
            <color rgb="FF000000"/>
            <rFont val="ＭＳ Ｐゴシック"/>
            <family val="3"/>
            <charset val="128"/>
          </rPr>
          <t>キャパシタを設定</t>
        </r>
      </text>
    </comment>
    <comment ref="V38" authorId="0" shapeId="0" xr:uid="{00000000-0006-0000-0C00-000007000000}">
      <text>
        <r>
          <rPr>
            <b/>
            <sz val="9"/>
            <color rgb="FF000000"/>
            <rFont val="ＭＳ Ｐゴシック"/>
            <family val="3"/>
            <charset val="128"/>
          </rPr>
          <t>抵抗値を設定</t>
        </r>
      </text>
    </comment>
    <comment ref="W48" authorId="0" shapeId="0" xr:uid="{00000000-0006-0000-0C00-000008000000}">
      <text>
        <r>
          <rPr>
            <b/>
            <sz val="9"/>
            <color rgb="FF000000"/>
            <rFont val="ＭＳ Ｐゴシック"/>
            <family val="3"/>
            <charset val="128"/>
          </rPr>
          <t>キャパシタを設定</t>
        </r>
      </text>
    </comment>
    <comment ref="V49" authorId="0" shapeId="0" xr:uid="{00000000-0006-0000-0C00-000009000000}">
      <text>
        <r>
          <rPr>
            <b/>
            <sz val="9"/>
            <color rgb="FF000000"/>
            <rFont val="ＭＳ Ｐゴシック"/>
            <family val="3"/>
            <charset val="128"/>
          </rPr>
          <t>抵抗値を設定</t>
        </r>
      </text>
    </comment>
    <comment ref="S198" authorId="0" shapeId="0" xr:uid="{00000000-0006-0000-0C00-00000A000000}">
      <text>
        <r>
          <rPr>
            <b/>
            <sz val="9"/>
            <color rgb="FF000000"/>
            <rFont val="ＭＳ Ｐゴシック"/>
            <family val="3"/>
            <charset val="128"/>
          </rPr>
          <t>キャパシタを設定</t>
        </r>
      </text>
    </comment>
    <comment ref="R199" authorId="0" shapeId="0" xr:uid="{00000000-0006-0000-0C00-00000B000000}">
      <text>
        <r>
          <rPr>
            <b/>
            <sz val="9"/>
            <color rgb="FF000000"/>
            <rFont val="ＭＳ Ｐゴシック"/>
            <family val="3"/>
            <charset val="128"/>
          </rPr>
          <t>抵抗値を設定</t>
        </r>
      </text>
    </comment>
    <comment ref="S206" authorId="0" shapeId="0" xr:uid="{00000000-0006-0000-0C00-00000C000000}">
      <text>
        <r>
          <rPr>
            <b/>
            <sz val="9"/>
            <color rgb="FF000000"/>
            <rFont val="ＭＳ Ｐゴシック"/>
            <family val="3"/>
            <charset val="128"/>
          </rPr>
          <t>キャパシタを設定</t>
        </r>
      </text>
    </comment>
    <comment ref="R207" authorId="0" shapeId="0" xr:uid="{00000000-0006-0000-0C00-00000D000000}">
      <text>
        <r>
          <rPr>
            <b/>
            <sz val="9"/>
            <color rgb="FF000000"/>
            <rFont val="ＭＳ Ｐゴシック"/>
            <family val="3"/>
            <charset val="128"/>
          </rPr>
          <t>抵抗値を設定</t>
        </r>
      </text>
    </comment>
  </commentList>
</comments>
</file>

<file path=xl/sharedStrings.xml><?xml version="1.0" encoding="utf-8"?>
<sst xmlns="http://schemas.openxmlformats.org/spreadsheetml/2006/main" count="1623" uniqueCount="1016">
  <si>
    <t>CPU</t>
  </si>
  <si>
    <t>(ICSP)</t>
  </si>
  <si>
    <t>PIN数</t>
  </si>
  <si>
    <t>Vpp/MCLR</t>
  </si>
  <si>
    <t>CLOCK(Mhz)</t>
  </si>
  <si>
    <t xml:space="preserve">CPU Frequency (or SYS_FREQ or FCY) </t>
  </si>
  <si>
    <t>Vdd</t>
  </si>
  <si>
    <t>PBCLK(Mhz)</t>
  </si>
  <si>
    <t>Peripheral Frequency</t>
  </si>
  <si>
    <t>GND</t>
  </si>
  <si>
    <t>PGM_Memory(bytes)</t>
  </si>
  <si>
    <t>prgD</t>
  </si>
  <si>
    <t>RAM(bytes)</t>
  </si>
  <si>
    <t>prgC</t>
  </si>
  <si>
    <t>EEPROM(bytes)</t>
  </si>
  <si>
    <t>-</t>
  </si>
  <si>
    <t>ICD</t>
  </si>
  <si>
    <t>10K</t>
  </si>
  <si>
    <t>MCLR</t>
  </si>
  <si>
    <t>VDD</t>
  </si>
  <si>
    <t>+3.3V</t>
  </si>
  <si>
    <t>PGED3</t>
  </si>
  <si>
    <t>AN0</t>
  </si>
  <si>
    <t>C3INC</t>
  </si>
  <si>
    <t>VREF+</t>
  </si>
  <si>
    <t>PMD7</t>
  </si>
  <si>
    <t>CTED1</t>
  </si>
  <si>
    <t>RA0</t>
  </si>
  <si>
    <t>VSS</t>
  </si>
  <si>
    <t>PGEC3</t>
  </si>
  <si>
    <t>AN1</t>
  </si>
  <si>
    <t>C3IND</t>
  </si>
  <si>
    <t>VREF-</t>
  </si>
  <si>
    <t>PMD6</t>
  </si>
  <si>
    <t>CTED2</t>
  </si>
  <si>
    <t>RA1</t>
  </si>
  <si>
    <t>AN9</t>
  </si>
  <si>
    <t>C3INA</t>
  </si>
  <si>
    <t>RB15</t>
  </si>
  <si>
    <t>PGD1</t>
  </si>
  <si>
    <t>PGED1</t>
  </si>
  <si>
    <t>AN2</t>
  </si>
  <si>
    <t>C2INB</t>
  </si>
  <si>
    <t>PMD0</t>
  </si>
  <si>
    <t>RB0</t>
  </si>
  <si>
    <t>AN10</t>
  </si>
  <si>
    <t>C3INB</t>
  </si>
  <si>
    <t>VBUSON</t>
  </si>
  <si>
    <t>RB14</t>
  </si>
  <si>
    <t>PGC1</t>
  </si>
  <si>
    <t>PGEC1</t>
  </si>
  <si>
    <t>AN3</t>
  </si>
  <si>
    <t>C2INA</t>
  </si>
  <si>
    <t>PMD1</t>
  </si>
  <si>
    <t>RB1</t>
  </si>
  <si>
    <t>AN11</t>
  </si>
  <si>
    <t>C1INC</t>
  </si>
  <si>
    <t>PMRD</t>
  </si>
  <si>
    <t>RB13</t>
  </si>
  <si>
    <t>AN4</t>
  </si>
  <si>
    <t>C1INB</t>
  </si>
  <si>
    <t>SDA2</t>
  </si>
  <si>
    <t>PMD2</t>
  </si>
  <si>
    <t>RB2</t>
  </si>
  <si>
    <t>AN5</t>
  </si>
  <si>
    <t>C1INA</t>
  </si>
  <si>
    <t>SCL2</t>
  </si>
  <si>
    <t>RTCC</t>
  </si>
  <si>
    <t>PMWR</t>
  </si>
  <si>
    <t>RB3</t>
  </si>
  <si>
    <t>PGEC2</t>
  </si>
  <si>
    <t>D-</t>
  </si>
  <si>
    <t>RB11</t>
  </si>
  <si>
    <t>D-(→D+)</t>
  </si>
  <si>
    <t>PGED2</t>
  </si>
  <si>
    <t>D+</t>
  </si>
  <si>
    <t>RB10</t>
  </si>
  <si>
    <t>D+(→D-)</t>
  </si>
  <si>
    <t>OSCI</t>
  </si>
  <si>
    <t>CLKI</t>
  </si>
  <si>
    <t>C1IND</t>
  </si>
  <si>
    <t>PMCS1</t>
  </si>
  <si>
    <t>RA2</t>
  </si>
  <si>
    <t>VCAP</t>
  </si>
  <si>
    <t>10uF</t>
  </si>
  <si>
    <t>OSCO</t>
  </si>
  <si>
    <t>CLKO</t>
  </si>
  <si>
    <t>PMA0</t>
  </si>
  <si>
    <t>RA3</t>
  </si>
  <si>
    <t>SOSCI</t>
  </si>
  <si>
    <t>C2IND</t>
  </si>
  <si>
    <t>RB4</t>
  </si>
  <si>
    <t>TDO</t>
  </si>
  <si>
    <t>SDA1</t>
  </si>
  <si>
    <t>PMD3</t>
  </si>
  <si>
    <t>RB9</t>
  </si>
  <si>
    <t>RX(→TX)</t>
  </si>
  <si>
    <t>SOSCO</t>
  </si>
  <si>
    <t>T1CK</t>
  </si>
  <si>
    <t>C2INC</t>
  </si>
  <si>
    <t>PMA1</t>
  </si>
  <si>
    <t>RA4</t>
  </si>
  <si>
    <t>TCK</t>
  </si>
  <si>
    <t>SCL1</t>
  </si>
  <si>
    <t>PMD4</t>
  </si>
  <si>
    <t>RB8</t>
  </si>
  <si>
    <t>TX(→RX)</t>
  </si>
  <si>
    <t>TDI</t>
  </si>
  <si>
    <t>INT0</t>
  </si>
  <si>
    <t>PMD5</t>
  </si>
  <si>
    <t>RB7</t>
  </si>
  <si>
    <t>LED1</t>
  </si>
  <si>
    <t>TMS</t>
  </si>
  <si>
    <t>USBID</t>
  </si>
  <si>
    <t>RB5</t>
  </si>
  <si>
    <t>VBUS</t>
  </si>
  <si>
    <t>ピン番号</t>
  </si>
  <si>
    <t>I/O</t>
  </si>
  <si>
    <t>用途</t>
  </si>
  <si>
    <t>CHECK</t>
  </si>
  <si>
    <t>IN</t>
  </si>
  <si>
    <t>In-Circuit Debugger/Emulator/ICSP Programming Data.</t>
  </si>
  <si>
    <t>In-Circuit Debugger/Emulator/ICSP™ Programming Clock.</t>
  </si>
  <si>
    <t>MAIN CLOCK 4MHz</t>
  </si>
  <si>
    <t>UART</t>
  </si>
  <si>
    <t>Voltage Regulator Disable.</t>
  </si>
  <si>
    <t>External Filter Capacitor Connection (regulator enabled).</t>
  </si>
  <si>
    <t>USB</t>
  </si>
  <si>
    <t>Watchdog Timer Postscaler:</t>
  </si>
  <si>
    <t>■参考回路図</t>
  </si>
  <si>
    <t>PIC24F USB On-The-Go (OTG)</t>
  </si>
  <si>
    <t>http://ww1.microchip.com/downloads/jp/DeviceDoc/39721B_JP.pdf</t>
  </si>
  <si>
    <t>1. OTG USB モジュールの初期化手順</t>
  </si>
  <si>
    <t>1.USBPWR = 1</t>
  </si>
  <si>
    <t>USB モジュールを使用するには、ソフトウェアから USBPWR ビット (U1PWRC&lt;0&gt;) を「1」にセットする必要があります。</t>
  </si>
  <si>
    <t>これは、起動時のブートシーケンスで行う事ができます。</t>
  </si>
  <si>
    <t>USBPWR を使用すると、以下の項目を実行できます。</t>
  </si>
  <si>
    <t>• USB クロックを開始する</t>
  </si>
  <si>
    <t>• USBPWR= 0 の場合は USB モジュールを非アクティブの状態に維持する</t>
  </si>
  <si>
    <t>• 必要な I/O ピンのオーナーに USB を選択する</t>
  </si>
  <si>
    <t>• USB トランシーバを有効にする</t>
  </si>
  <si>
    <t>• USB コンパレータを有効にする</t>
  </si>
  <si>
    <t>USBPWR ビットをクリアすると USB コアロジックとレジスタがリセットされます。</t>
  </si>
  <si>
    <t>リセット後に USB モジュールを有効にしたら、必ず USB モジュール初期化プロセスを実行する必要があります。</t>
  </si>
  <si>
    <t>USB ロジックをターゲットとしたコンフィグレーション アクセスは、リセットが完了するまでストールします。</t>
  </si>
  <si>
    <t>2.　ホストモード時の動作</t>
  </si>
  <si>
    <t>ホストモードではエンドポイント 0 のみを使用します。</t>
  </si>
  <si>
    <t>転送は全てホスト側から開始するため、バッファ ディスクリプタの初期化は不要です。</t>
  </si>
  <si>
    <t>U1TOKレジスタへの書き込みを行って転送を開始する前にバッファ ディスクリプタを構成する必要があります。</t>
  </si>
  <si>
    <t>ここからは、ホストモードでの代表的なタスクの実行方法について説明します。</t>
  </si>
  <si>
    <t>ホストモードでは、USB 転送はホスト ソフトウェアが明示的に開始します。</t>
  </si>
  <si>
    <t>転送の ACK はホスト ソフトウェアが実行します。</t>
  </si>
  <si>
    <t>また、転送は全てエンドポイント 0 制御レジスタ (U1EP0) とバッファディスクリプタを用いて行います。</t>
  </si>
  <si>
    <t>27.5.1 ホストモードの有効化と接続デバイスの検出</t>
  </si>
  <si>
    <t>1. HOSTEN ビットをセット (U1CON&lt;3&gt; = 1) してホストモードを有効にする。</t>
  </si>
  <si>
    <t>2. DPPULDNW および DMPULDWN ビットをセット (U1OTGCON&lt;5:4&gt; = 1) して D+ および D- ラインのプルダウン抵抗を有効にする。</t>
  </si>
  <si>
    <t>DPPULUP および DMPULUP ビットをクリア (U1OTGCON&lt;7:6&gt; = 0) して D+ および D- ラインのプルアップ抵抗を無効にする。</t>
  </si>
  <si>
    <t>3. SOF の生成が開始する。</t>
  </si>
  <si>
    <t>SOF カウンタの値を 12,000 に設定する。SOFEN ビット(U1CON&lt;0&gt;) に「0」を書き込んで SOF パケットの生成を無効にする。</t>
  </si>
  <si>
    <t>4. ATTACHIE ビット (U1IE&lt;6&gt;) をセットしてデバイス接続割り込みを許可する。</t>
  </si>
  <si>
    <t>5. デバイス接続割り込み ATTACHIF (U1IR&lt;6&gt;) を待つ。</t>
  </si>
  <si>
    <t>これは、USB デバイスが D+ または D- の状態を「0」から「1」(SE0 から JSTATE) に変更する事によって通知される。</t>
  </si>
  <si>
    <t>デバイス接続割り込みが発生したら、デバイスの電源が安定化するまで待つ ( 最小値 10ms、推奨値 100 ms)。</t>
  </si>
  <si>
    <t xml:space="preserve">6. USB制御レジスタ(U1CON)のJSTATEおよびSE0ビットの状態をチェックする </t>
  </si>
  <si>
    <t>(JSTATE(U1CON&lt;7&gt;) = 0 なら接続デバイスはロースピード、それ以外なら接続デバイスはフルスピード )。</t>
  </si>
  <si>
    <t>7. 接続デバイスがロースピードの場合、アドレス レジスタのロースピード イネーブルビット LSPDEN (U1ADDR&lt;7&gt;) と、</t>
  </si>
  <si>
    <t>エンドポイント 0 制御レジスタのロースピード ビットLSPD (U1EP0&lt;7&gt;) をセットする。</t>
  </si>
  <si>
    <t>接続デバイスがフルスピードの場合、これらのビットをクリアする。</t>
  </si>
  <si>
    <t>8. リセット信号 (U1CON&lt;4&gt; = 1) を 50 ms 以上送信して USB デバイスをリセットする。</t>
  </si>
  <si>
    <t>50ms が経過したら、リセットを終了する (U1CON&lt;4&gt; = 0)。</t>
  </si>
  <si>
    <t>9. 接続デバイスがサスペンドモードに移行しないよう、SOFEN ビット (U1CON&lt;0&gt;) をセットして SOF パケット生成を有効にする。</t>
  </si>
  <si>
    <t>10. デバイスがリセットから復帰するまで 10 ms 待つ。</t>
  </si>
  <si>
    <t>11. エニュメレーション (USB 2.0 仕様書第 9 章参照 ) を実行する。</t>
  </si>
  <si>
    <t>USB 割り込みの代表的なイベント</t>
  </si>
  <si>
    <t>USB初期化3ステップ</t>
  </si>
  <si>
    <t>HID 概要</t>
  </si>
  <si>
    <t>SCSIコマンド通信概要</t>
  </si>
  <si>
    <t>8G USBメモリ</t>
  </si>
  <si>
    <t>16G USBメモリ　バッファロー</t>
  </si>
  <si>
    <t>HID マウス</t>
  </si>
  <si>
    <t>Device</t>
  </si>
  <si>
    <t>12</t>
  </si>
  <si>
    <t>ディスクリプタの長さ(18)</t>
  </si>
  <si>
    <t>01</t>
  </si>
  <si>
    <r>
      <rPr>
        <sz val="11"/>
        <rFont val="ＭＳ Ｐゴシック"/>
        <family val="3"/>
        <charset val="128"/>
      </rPr>
      <t>デスクリプタの種類(</t>
    </r>
    <r>
      <rPr>
        <b/>
        <sz val="11"/>
        <rFont val="ＭＳ Ｐゴシック"/>
        <family val="3"/>
        <charset val="128"/>
      </rPr>
      <t>デバイスデスクリプタ</t>
    </r>
    <r>
      <rPr>
        <sz val="11"/>
        <rFont val="ＭＳ Ｐゴシック"/>
        <family val="3"/>
        <charset val="128"/>
      </rPr>
      <t>)</t>
    </r>
  </si>
  <si>
    <t>デスクリプタの種類(デバイスデスクリプタ)</t>
  </si>
  <si>
    <t>00,02</t>
  </si>
  <si>
    <t>USBバージョン(02.00)</t>
  </si>
  <si>
    <t>10,02</t>
  </si>
  <si>
    <t>USBバージョン(02.10)</t>
  </si>
  <si>
    <t>00</t>
  </si>
  <si>
    <t>クラス(コンフィグで指定 00h)</t>
  </si>
  <si>
    <t>サブクラス(00h)</t>
  </si>
  <si>
    <t>プロトコル(00h)</t>
  </si>
  <si>
    <t>40</t>
  </si>
  <si>
    <t>エンドポイント0のパケットサイズ(64)</t>
  </si>
  <si>
    <t>08</t>
  </si>
  <si>
    <t>エンドポイント0のパケットサイズ(8)</t>
  </si>
  <si>
    <t>0c,09</t>
  </si>
  <si>
    <t>ベンダーID(090c)</t>
  </si>
  <si>
    <t>11,04</t>
  </si>
  <si>
    <t>ベンダーID(0411)</t>
  </si>
  <si>
    <t>61,04</t>
  </si>
  <si>
    <t>ベンダーID(0461)</t>
  </si>
  <si>
    <t>00,10</t>
  </si>
  <si>
    <t>プロダクトID(1000)</t>
  </si>
  <si>
    <t>f2,01</t>
  </si>
  <si>
    <t>プロダクトID(01f2)</t>
  </si>
  <si>
    <t>0f,4d</t>
  </si>
  <si>
    <t>プロダクトID(4d0f)</t>
  </si>
  <si>
    <t>00,11</t>
  </si>
  <si>
    <t>デバイスバージョン(11.00)</t>
  </si>
  <si>
    <t>75,10</t>
  </si>
  <si>
    <t>デバイスバージョン(10.75)</t>
  </si>
  <si>
    <t>デバイスバージョン(02.00)</t>
  </si>
  <si>
    <t>製造者名インデックス(1)</t>
  </si>
  <si>
    <t>製造者名インデックス(なし)</t>
  </si>
  <si>
    <t>02</t>
  </si>
  <si>
    <t>製品名インデックス(2)</t>
  </si>
  <si>
    <t>03</t>
  </si>
  <si>
    <t>シリアル番号インデックス(3)</t>
  </si>
  <si>
    <t>シリアル番号インデックス(なし)</t>
  </si>
  <si>
    <t>実装されているコンフィグの数(1)</t>
  </si>
  <si>
    <t>Config</t>
  </si>
  <si>
    <t>09</t>
  </si>
  <si>
    <t>ディスクリプタの長さ(9)</t>
  </si>
  <si>
    <r>
      <rPr>
        <sz val="11"/>
        <rFont val="ＭＳ Ｐゴシック"/>
        <family val="3"/>
        <charset val="128"/>
      </rPr>
      <t>デスクリプタの種類(</t>
    </r>
    <r>
      <rPr>
        <b/>
        <sz val="11"/>
        <rFont val="ＭＳ Ｐゴシック"/>
        <family val="3"/>
        <charset val="128"/>
      </rPr>
      <t>コンフィグデスクリプタ</t>
    </r>
    <r>
      <rPr>
        <sz val="11"/>
        <rFont val="ＭＳ Ｐゴシック"/>
        <family val="3"/>
        <charset val="128"/>
      </rPr>
      <t>)</t>
    </r>
  </si>
  <si>
    <t>デスクリプタの種類(コンフィグデスクリプタ)</t>
  </si>
  <si>
    <t>20,00</t>
  </si>
  <si>
    <t>デスクリプタ全体のサイズ(32)</t>
  </si>
  <si>
    <t>22,00</t>
  </si>
  <si>
    <t>デスクリプタ全体のサイズ(34)</t>
  </si>
  <si>
    <t>インターフェースの総数(1)</t>
  </si>
  <si>
    <t>コンフィグ番号(1)</t>
  </si>
  <si>
    <t>コンフィグ名インデックス(なし)</t>
  </si>
  <si>
    <t>80</t>
  </si>
  <si>
    <t>電源属性(バスパワー)</t>
  </si>
  <si>
    <t>a0</t>
  </si>
  <si>
    <t>fa</t>
  </si>
  <si>
    <t>最大電流(500mA)</t>
  </si>
  <si>
    <t>3c</t>
  </si>
  <si>
    <t>最大電流(120mA)</t>
  </si>
  <si>
    <t>31</t>
  </si>
  <si>
    <t>最大電流(98mA)</t>
  </si>
  <si>
    <t>Interface</t>
  </si>
  <si>
    <t>04</t>
  </si>
  <si>
    <r>
      <rPr>
        <sz val="11"/>
        <rFont val="ＭＳ Ｐゴシック"/>
        <family val="3"/>
        <charset val="128"/>
      </rPr>
      <t>デスクリプタの種類(</t>
    </r>
    <r>
      <rPr>
        <b/>
        <sz val="11"/>
        <rFont val="ＭＳ Ｐゴシック"/>
        <family val="3"/>
        <charset val="128"/>
      </rPr>
      <t>インターフェースデスクリプタ</t>
    </r>
    <r>
      <rPr>
        <sz val="11"/>
        <rFont val="ＭＳ Ｐゴシック"/>
        <family val="3"/>
        <charset val="128"/>
      </rPr>
      <t>)</t>
    </r>
  </si>
  <si>
    <t>デスクリプタの種類(インターフェースデスクリプタ)</t>
  </si>
  <si>
    <t>インターフェース番号(0)</t>
  </si>
  <si>
    <t>代替インターフェース番号(0)</t>
  </si>
  <si>
    <t>エンドポイントの総数(2)</t>
  </si>
  <si>
    <t>エンドポイントの総数(1)</t>
  </si>
  <si>
    <t>クラス(マスストレージ 08h)</t>
  </si>
  <si>
    <t>クラス(HID 03h)</t>
  </si>
  <si>
    <t>06</t>
  </si>
  <si>
    <t>サブクラス(06h)</t>
  </si>
  <si>
    <t>サブクラス(01h)</t>
  </si>
  <si>
    <t>50</t>
  </si>
  <si>
    <t>プロトコル(50h)</t>
  </si>
  <si>
    <t>プロトコル(02h)</t>
  </si>
  <si>
    <t>名称インデックス(なし)</t>
  </si>
  <si>
    <t>07</t>
  </si>
  <si>
    <t>ディスクリプタの長さ(7)</t>
  </si>
  <si>
    <t>05</t>
  </si>
  <si>
    <t>デスクリプタの種類(エンドポイントデスクリプタ)</t>
  </si>
  <si>
    <t>21</t>
  </si>
  <si>
    <t>デスクリプタの種類(HIDデスクリプタ)</t>
  </si>
  <si>
    <t>81</t>
  </si>
  <si>
    <t>エンドポイント番号(1 IN)</t>
  </si>
  <si>
    <t>エンドポイント番号(2 OUT)</t>
  </si>
  <si>
    <t>11,01</t>
  </si>
  <si>
    <t>HIDバージョン(1.11)</t>
  </si>
  <si>
    <t>転送モード(バルク)</t>
  </si>
  <si>
    <t>国番号(0)</t>
  </si>
  <si>
    <t>40,00</t>
  </si>
  <si>
    <t>最大パケットサイズ(64)</t>
  </si>
  <si>
    <t>HIDデスクリプタ数(1)</t>
  </si>
  <si>
    <t>ff</t>
  </si>
  <si>
    <t>転送インターバル(255mS)</t>
  </si>
  <si>
    <t>転送インターバル(0mS)</t>
  </si>
  <si>
    <t>22</t>
  </si>
  <si>
    <t>HIDデスクリプタタイプ(レポート)</t>
  </si>
  <si>
    <t>47,00</t>
  </si>
  <si>
    <t>HIDデスクリプタサイズ(71)</t>
  </si>
  <si>
    <t>転送モード(インターラプト)</t>
  </si>
  <si>
    <t>06,00</t>
  </si>
  <si>
    <t>最大パケットサイズ(6)</t>
  </si>
  <si>
    <t>0a</t>
  </si>
  <si>
    <t>転送インターバル(10mS)</t>
  </si>
  <si>
    <t>U1OTGIR</t>
  </si>
  <si>
    <t>USB OTG 割り込みステータス レジスタ ( ホストモード )</t>
  </si>
  <si>
    <r>
      <rPr>
        <sz val="11"/>
        <rFont val="ＭＳ Ｐゴシック"/>
        <family val="3"/>
        <charset val="128"/>
      </rPr>
      <t>U1OTGIR レジスタは、ID および VBUS ピンの変化を記録するレジスタで、</t>
    </r>
    <r>
      <rPr>
        <sz val="11"/>
        <color rgb="FF0070C0"/>
        <rFont val="ＭＳ Ｐゴシック"/>
        <family val="3"/>
        <charset val="128"/>
      </rPr>
      <t>割り込み発生の原因となったイベントをソフトウェアで判定するために使用</t>
    </r>
    <r>
      <rPr>
        <sz val="11"/>
        <rFont val="ＭＳ Ｐゴシック"/>
        <family val="3"/>
        <charset val="128"/>
      </rPr>
      <t>します。</t>
    </r>
  </si>
  <si>
    <t>割り込みビットをクリアするには、各割り込みビットに「1」を書き込みます。</t>
  </si>
  <si>
    <t>U1OTGIE</t>
  </si>
  <si>
    <t>U1OTGIE: USB OTG 割り込みイネーブル レジスタ ( ホストモード )</t>
  </si>
  <si>
    <r>
      <rPr>
        <sz val="11"/>
        <rFont val="ＭＳ Ｐゴシック"/>
        <family val="3"/>
        <charset val="128"/>
      </rPr>
      <t>U1OTGIE レジスタは、U1OTGIR で定義されているレジスタに対応する</t>
    </r>
    <r>
      <rPr>
        <sz val="11"/>
        <color rgb="FF0070C0"/>
        <rFont val="ＭＳ Ｐゴシック"/>
        <family val="3"/>
        <charset val="128"/>
      </rPr>
      <t>割り込みステータスビットを有効にします。</t>
    </r>
  </si>
  <si>
    <t>U1IR</t>
  </si>
  <si>
    <t>USB 割り込みステータス レジスタ ( デバイスモード／ホストモード)</t>
  </si>
  <si>
    <r>
      <rPr>
        <sz val="11"/>
        <rFont val="ＭＳ Ｐゴシック"/>
        <family val="3"/>
        <charset val="128"/>
      </rPr>
      <t>U1IR レジスタは、</t>
    </r>
    <r>
      <rPr>
        <sz val="11"/>
        <color rgb="FF0070C0"/>
        <rFont val="ＭＳ Ｐゴシック"/>
        <family val="3"/>
        <charset val="128"/>
      </rPr>
      <t>未処理の割り込みに関する情報を格納します</t>
    </r>
    <r>
      <rPr>
        <sz val="11"/>
        <rFont val="ＭＳ Ｐゴシック"/>
        <family val="3"/>
        <charset val="128"/>
      </rPr>
      <t>。セットした割り込みビットをクリアするには、対応するビットに「1」を書き込みます。</t>
    </r>
  </si>
  <si>
    <t>U1IE</t>
  </si>
  <si>
    <t>USB 割り込みイネーブルレジスタ ( 全ての USB モード )</t>
  </si>
  <si>
    <r>
      <rPr>
        <sz val="11"/>
        <rFont val="ＭＳ Ｐゴシック"/>
        <family val="3"/>
        <charset val="128"/>
      </rPr>
      <t>U1IE レジスタの値で、</t>
    </r>
    <r>
      <rPr>
        <sz val="11"/>
        <color rgb="FF0070C0"/>
        <rFont val="ＭＳ Ｐゴシック"/>
        <family val="3"/>
        <charset val="128"/>
      </rPr>
      <t>各種割り込み信号を USB 割り込み信号として有効にするかどうかをゲーティング</t>
    </r>
    <r>
      <rPr>
        <sz val="11"/>
        <rFont val="ＭＳ Ｐゴシック"/>
        <family val="3"/>
        <charset val="128"/>
      </rPr>
      <t>します。</t>
    </r>
  </si>
  <si>
    <t>これらの値は USB モジュールの動作には影響しません。これらのビットのいずれかをセットすると、U1IR レジスタで対応する割り込みソースが有効になります。</t>
  </si>
  <si>
    <t>U1EIR</t>
  </si>
  <si>
    <t>USB エラー割り込みステータス レジスタ</t>
  </si>
  <si>
    <r>
      <rPr>
        <sz val="11"/>
        <rFont val="ＭＳ Ｐゴシック"/>
        <family val="3"/>
        <charset val="128"/>
      </rPr>
      <t>U1EIR レジスタは、</t>
    </r>
    <r>
      <rPr>
        <sz val="11"/>
        <color rgb="FF0070C0"/>
        <rFont val="ＭＳ Ｐゴシック"/>
        <family val="3"/>
        <charset val="128"/>
      </rPr>
      <t>未処理のエラー割り込みの値に関する情報を格納</t>
    </r>
    <r>
      <rPr>
        <sz val="11"/>
        <rFont val="ＭＳ Ｐゴシック"/>
        <family val="3"/>
        <charset val="128"/>
      </rPr>
      <t>します。セットした割り込みビットをクリアするには、対応するビットに「1」を書き込みます。</t>
    </r>
  </si>
  <si>
    <t>U1EIE</t>
  </si>
  <si>
    <t>USB エラー割り込みイネーブルレジスタ</t>
  </si>
  <si>
    <r>
      <rPr>
        <sz val="11"/>
        <rFont val="ＭＳ Ｐゴシック"/>
        <family val="3"/>
        <charset val="128"/>
      </rPr>
      <t>U1EIE レジスタの値で、</t>
    </r>
    <r>
      <rPr>
        <sz val="11"/>
        <color rgb="FF0070C0"/>
        <rFont val="ＭＳ Ｐゴシック"/>
        <family val="3"/>
        <charset val="128"/>
      </rPr>
      <t>各種割り込み信号を USB 割り込み信号として有効にするかどうかをゲーティング</t>
    </r>
    <r>
      <rPr>
        <sz val="11"/>
        <rFont val="ＭＳ Ｐゴシック"/>
        <family val="3"/>
        <charset val="128"/>
      </rPr>
      <t>します。</t>
    </r>
  </si>
  <si>
    <t>これらの値は USB モジュールの動作には影響しません。</t>
  </si>
  <si>
    <t>これらのビットをセットすると、U1EIR レジスタで対応する割り込みソースが有効になります。</t>
  </si>
  <si>
    <t>U1OTGSTAT</t>
  </si>
  <si>
    <t>USB OTG ステータス レジスタ</t>
  </si>
  <si>
    <t>U1OTGSTAT レジスタは、VBUS 電圧コンパレータの状態および ID ピンのデバウンス後の状態を知るために使用します。</t>
  </si>
  <si>
    <t>U1OTGCON</t>
  </si>
  <si>
    <t>USB On-The-Go 制御レジスタ</t>
  </si>
  <si>
    <t>U1OTGCON レジスタは、VBUS ピンとプルアップ / プルダウン抵抗の動作を制御します。</t>
  </si>
  <si>
    <t>U1PWRC</t>
  </si>
  <si>
    <t>USB 電源制御レジスタ</t>
  </si>
  <si>
    <t>U1PWRC レジスタは、省電力モードの制御に使用します。</t>
  </si>
  <si>
    <t>U1STAT</t>
  </si>
  <si>
    <t>USB ステータス レジスタ</t>
  </si>
  <si>
    <t>U1STAT レジスタは 16 段 FIFO です。</t>
  </si>
  <si>
    <r>
      <rPr>
        <sz val="11"/>
        <rFont val="ＭＳ Ｐゴシック"/>
        <family val="3"/>
        <charset val="128"/>
      </rPr>
      <t xml:space="preserve">このレジスタは </t>
    </r>
    <r>
      <rPr>
        <sz val="11"/>
        <color rgb="FF0070C0"/>
        <rFont val="ＭＳ Ｐゴシック"/>
        <family val="3"/>
        <charset val="128"/>
      </rPr>
      <t>CPU からは読み出し専用</t>
    </r>
    <r>
      <rPr>
        <sz val="11"/>
        <rFont val="ＭＳ Ｐゴシック"/>
        <family val="3"/>
        <charset val="128"/>
      </rPr>
      <t>で、USB モジュールからは読み出しと書き込みが可能です。</t>
    </r>
  </si>
  <si>
    <t>U1STAT は U1IR&lt;TRNIF&gt; ビットがセットされている場合のみ有効です。</t>
  </si>
  <si>
    <t>U1CON</t>
  </si>
  <si>
    <t>USB 制御レジスタ ( デバイスモード／ホストモード)</t>
  </si>
  <si>
    <t>U1CON レジスタは、USB モジュールの各種制御情報を格納します。</t>
  </si>
  <si>
    <t>U1ADDR</t>
  </si>
  <si>
    <t>USB アドレス レジスタ</t>
  </si>
  <si>
    <t>U1ADDR レジスタは CPU からは読み出しと書き込みが可能で、USB モジュールからは読み出し専用です。</t>
  </si>
  <si>
    <t>このレジスタの値は USB モジュールの設定に影響しますが、アクセス中はレジスタの内容は変化しません。</t>
  </si>
  <si>
    <t>デバイスモードでは、SETUP フェイズ中にホストが USB デバイスにこのレジスタのアドレスを割り当てます。</t>
  </si>
  <si>
    <t>SETUP リクエストに応答して、ファームウェアがこのアドレスを書き込みます。</t>
  </si>
  <si>
    <t>USB バスのリセットが検出されると、アドレスは自動的にリセットされます。</t>
  </si>
  <si>
    <t>ホストモードでは、USB モジュールがこのレジスタのアドレスを、対応するトークンパケットと一緒に送信します。</t>
  </si>
  <si>
    <t>これにより、USB モジュールは接続デバイスを一意にアドレッシングできます。</t>
  </si>
  <si>
    <t>U1FRMH および U1FRML</t>
  </si>
  <si>
    <t>U1FRMH/U1FRML は読み出し専用レジスタです。</t>
  </si>
  <si>
    <r>
      <rPr>
        <sz val="11"/>
        <rFont val="ＭＳ Ｐゴシック"/>
        <family val="3"/>
        <charset val="128"/>
      </rPr>
      <t>これら 2 つの 8 ビット レジスタを連結したものが</t>
    </r>
    <r>
      <rPr>
        <sz val="11"/>
        <color rgb="FF0070C0"/>
        <rFont val="ＭＳ Ｐゴシック"/>
        <family val="3"/>
        <charset val="128"/>
      </rPr>
      <t>フレーム番号</t>
    </r>
    <r>
      <rPr>
        <sz val="11"/>
        <rFont val="ＭＳ Ｐゴシック"/>
        <family val="3"/>
        <charset val="128"/>
      </rPr>
      <t>となります。</t>
    </r>
  </si>
  <si>
    <t>下位バイトが U1FRML レジスタに格納され、上位バイトが U1FRMH レジスタに格納されます。</t>
  </si>
  <si>
    <t>U1TOK</t>
  </si>
  <si>
    <t>USB トークン レジスタ ( ホストモード専用 )</t>
  </si>
  <si>
    <r>
      <rPr>
        <sz val="11"/>
        <rFont val="ＭＳ Ｐゴシック"/>
        <family val="3"/>
        <charset val="128"/>
      </rPr>
      <t>U1TOK は USB モジュールが</t>
    </r>
    <r>
      <rPr>
        <sz val="11"/>
        <color rgb="FF0070C0"/>
        <rFont val="ＭＳ Ｐゴシック"/>
        <family val="3"/>
        <charset val="128"/>
      </rPr>
      <t>ホストとして動作する場合に使用する読み書き可能なレジスタ</t>
    </r>
    <r>
      <rPr>
        <sz val="11"/>
        <rFont val="ＭＳ Ｐゴシック"/>
        <family val="3"/>
        <charset val="128"/>
      </rPr>
      <t>です。</t>
    </r>
  </si>
  <si>
    <r>
      <rPr>
        <sz val="11"/>
        <color rgb="FF0070C0"/>
        <rFont val="ＭＳ Ｐゴシック"/>
        <family val="3"/>
        <charset val="128"/>
      </rPr>
      <t>PID&lt;3:0&gt; でトークンの種類</t>
    </r>
    <r>
      <rPr>
        <sz val="11"/>
        <rFont val="ＭＳ Ｐゴシック"/>
        <family val="3"/>
        <charset val="128"/>
      </rPr>
      <t>を指定し、</t>
    </r>
    <r>
      <rPr>
        <sz val="11"/>
        <color rgb="FF0070C0"/>
        <rFont val="ＭＳ Ｐゴシック"/>
        <family val="3"/>
        <charset val="128"/>
      </rPr>
      <t>EP&lt;3:0&gt; でホストプロセッサからアドレッシングするエンドポイントを指定</t>
    </r>
    <r>
      <rPr>
        <sz val="11"/>
        <rFont val="ＭＳ Ｐゴシック"/>
        <family val="3"/>
        <charset val="128"/>
      </rPr>
      <t>します。</t>
    </r>
  </si>
  <si>
    <t>このレジスタに書き込みを行うと、ホスト トランザクションが開始します。</t>
  </si>
  <si>
    <t>U1SOF</t>
  </si>
  <si>
    <t>USB OTG Start-of-Token しきい値レジスタ ( ホストモード専用 )</t>
  </si>
  <si>
    <r>
      <rPr>
        <sz val="11"/>
        <rFont val="ＭＳ Ｐゴシック"/>
        <family val="3"/>
        <charset val="128"/>
      </rPr>
      <t>U1SOF レジスタは SOF (</t>
    </r>
    <r>
      <rPr>
        <sz val="11"/>
        <color rgb="FF0070C0"/>
        <rFont val="ＭＳ Ｐゴシック"/>
        <family val="3"/>
        <charset val="128"/>
      </rPr>
      <t>Start-of-Frame</t>
    </r>
    <r>
      <rPr>
        <sz val="11"/>
        <rFont val="ＭＳ Ｐゴシック"/>
        <family val="3"/>
        <charset val="128"/>
      </rPr>
      <t>) しきい値のカウントビットを格納した読み書き可能レジスタで、ホストモードでのみ使用します。</t>
    </r>
  </si>
  <si>
    <t>1 ms 周期で送信される SOF トークンとデータパケットが衝突しないよう、USB モジュールは最後の U1SOF ビット時間内には新しいトランザクションを送信しません。</t>
  </si>
  <si>
    <t>USB モジュールは処理中のトランザクションを全て完了します。</t>
  </si>
  <si>
    <t>SOF 割り込みは、SOF 発生時ではなく、このしきい値に達した時点で発生します。</t>
  </si>
  <si>
    <t>SOF のしきい値内で開始したトランザクションは、SOF トークンの送信が完了するまで USB モジュールによって保留されます。</t>
  </si>
  <si>
    <t>U1BDTP1</t>
  </si>
  <si>
    <r>
      <rPr>
        <sz val="11"/>
        <rFont val="ＭＳ Ｐゴシック"/>
        <family val="3"/>
        <charset val="128"/>
      </rPr>
      <t>U1BDTP1 レジスタは、</t>
    </r>
    <r>
      <rPr>
        <sz val="11"/>
        <color rgb="FF0070C0"/>
        <rFont val="ＭＳ Ｐゴシック"/>
        <family val="3"/>
        <charset val="128"/>
      </rPr>
      <t>システムメモリ内にあるバッファ ディスクリプタ テーブル (BDT) の16 ビット ベースアドレスの上位 7 ビットを定義</t>
    </r>
    <r>
      <rPr>
        <sz val="11"/>
        <rFont val="ＭＳ Ｐゴシック"/>
        <family val="3"/>
        <charset val="128"/>
      </rPr>
      <t>する読み書き可能なレジスタです。</t>
    </r>
  </si>
  <si>
    <t>BDT は512 バイト境界に揃える必要があります。</t>
  </si>
  <si>
    <t>このレジスタにより、BDT のアドレスをリアルタイムに変更できます。</t>
  </si>
  <si>
    <t>U1CNFG1</t>
  </si>
  <si>
    <t>USB コンフィグレーション レジスタ 1</t>
  </si>
  <si>
    <t>U1CNFG1 レジスタは、デバッグ / アイドル時の USB モジュールの動作を制御する読み書き可能なレジスタです。</t>
  </si>
  <si>
    <t>このレジスタは、USB モジュールを有効にする前にプログラミングしておく必要があります。</t>
  </si>
  <si>
    <t>U1CNFG2</t>
  </si>
  <si>
    <t>USB コンフィグレーション レジスタ 2</t>
  </si>
  <si>
    <t>U1CNFG2 は、インターフェイス信号を設定するための読み書き可能なレジスタです。</t>
  </si>
  <si>
    <t>エンドポイント制御レジスタ</t>
  </si>
  <si>
    <t>USB エンドポイント管理レジスタ</t>
  </si>
  <si>
    <t>エンドポイント制御レジスタは、対応するエンドポイントの動作を制御します。</t>
  </si>
  <si>
    <t>BDT</t>
  </si>
  <si>
    <t>バッファ ディスクリプタ テーブル</t>
  </si>
  <si>
    <t>BDT は一種の「ハードウェア レジスタ」のようなもので、これによって各エンドポイント番号と方向ごとに USB DMA インターフェイスの動作を個別に制御します。</t>
  </si>
  <si>
    <t>しかし、これらのレジスタはハードウェア設計に静的に割り当てられるわけではありません。</t>
  </si>
  <si>
    <t>これらのレジスタは標準マイクロコントローラ RAM を使用して実装されており、動作時に BDT 全体を動的に移動できます。</t>
  </si>
  <si>
    <t>しかし通常はファームウェアにそこまでの機能は必要なく、USB モジュールの初期化時に 1 回だけ U1BDTP1 レジスタに書き込みを実行できれば十分です。</t>
  </si>
  <si>
    <t>BDT を RAM のどこに配置するかは、U1BDTP1 レジスタで決定します。</t>
  </si>
  <si>
    <t>BDT は、実装されている RAM の 512 バイト境界から始まるアドレスに配置しなければなりません。</t>
  </si>
  <si>
    <t>62 kB を超える容量の RAM を実装したマイクロコントローラでは、BDT 全体をアドレス空間の最初の 16ビット以内に配置する必要があります。</t>
  </si>
  <si>
    <t>U1BDTP1レジスタに格納できる値については、式 27-1を参照してください。</t>
  </si>
  <si>
    <t>USB モジュールは、RAM 内のバッファの位置を BDT ポインタ レジスタを使って計算します。</t>
  </si>
  <si>
    <t>BDT のベースアドレスは U1BDTP1 レジスタに格納されています。</t>
  </si>
  <si>
    <t>このベースアドレスを元に、エンドポイント番号、転送の方向 (RX/TX)、BDT 内の ODD/EVEN ビットの情報を使用して目的のバッファのアドレスを求めます。</t>
  </si>
  <si>
    <t>このエントリに格納されるアドレスが、目的のデータバッファのアドレスとなります。</t>
  </si>
  <si>
    <t>16 個のエンドポイントは、それぞれ最大 2 つのディスクリプタ ペアを持つ事ができます ( パケット送信用に 2 つと受信用に 2 つ )。</t>
  </si>
  <si>
    <t>各ペアは、1 つまたは 2 つのバッファ (EVEN と ODD)を管理するため、最大 64 のディスクリプタが必要です (16 * 2 * 2)。</t>
  </si>
  <si>
    <t>1 つの方向に EVEN バッファと ODD バッファの 2 つがあるため、CPU が一方のバッファにアクセスしている時に USB モジュールがもう一方のバッファを使用してデータ転送を実行する事ができます。</t>
  </si>
  <si>
    <t>USB モジュールは 2 つのバッファを交互に使用し、1 つのバッファのトランザクションが完了したら UOWN ビットを自動的にクリアします。</t>
  </si>
  <si>
    <t>こうして 2 つのバッファを交互に使用する事で、CPU からのデータ アクセスとデータ転送を同時に実行できるため、データ スループットが最大限に向上します。</t>
  </si>
  <si>
    <t>この手法をピンポン バッファリングと呼びます。</t>
  </si>
  <si>
    <t>ピンポン バッファリングは有効にも無効にもできますが、その設定は U1CNFG1 レジスタのPPB&lt;1:0&gt; ビットで行う必要があります。</t>
  </si>
  <si>
    <t>図 27-2 に、BDT 内でのエンドポイントのマッピングを示します。</t>
  </si>
  <si>
    <t>式 27-1: BDT のアドレス</t>
  </si>
  <si>
    <t>BDT Base Address = U1BDTP1 * 256</t>
  </si>
  <si>
    <t>and</t>
  </si>
  <si>
    <t>U1BDTP1 = (Desired BDT Base Address)/256</t>
  </si>
  <si>
    <t>Note: BDT のベースアドレスは 512 バイト境界にアライメントする必要があります。</t>
  </si>
  <si>
    <t>従って、U1BDTP1 の値は常に偶数となります。</t>
  </si>
  <si>
    <t>OUT</t>
  </si>
  <si>
    <t>※人の可聴周波数　＝ 20Hz～20KHz</t>
  </si>
  <si>
    <t>fc(Hz)</t>
  </si>
  <si>
    <t>1/(2πRC）</t>
  </si>
  <si>
    <t>RC</t>
  </si>
  <si>
    <t>1/(2πｆｃ）</t>
  </si>
  <si>
    <t>wo</t>
  </si>
  <si>
    <t>2πｆｃ</t>
  </si>
  <si>
    <t>R</t>
  </si>
  <si>
    <t>マイクロ</t>
  </si>
  <si>
    <t>ナノ</t>
  </si>
  <si>
    <t>ピコ</t>
  </si>
  <si>
    <t>C</t>
  </si>
  <si>
    <t>Vo/Vi</t>
  </si>
  <si>
    <t>★設定値</t>
  </si>
  <si>
    <t>8us</t>
  </si>
  <si>
    <t>■ボルテージフォロワ</t>
  </si>
  <si>
    <t>ｆｃ(Hz)</t>
  </si>
  <si>
    <t>Q</t>
  </si>
  <si>
    <t>R1=R2=R</t>
  </si>
  <si>
    <t>C1</t>
  </si>
  <si>
    <t>2Q/(woR)</t>
  </si>
  <si>
    <t>C2</t>
  </si>
  <si>
    <t>1/(2QwoR)</t>
  </si>
  <si>
    <t>■ゲインあり</t>
  </si>
  <si>
    <t>R4</t>
  </si>
  <si>
    <t>R3</t>
  </si>
  <si>
    <t>K</t>
  </si>
  <si>
    <t>fc</t>
  </si>
  <si>
    <t>Hz</t>
  </si>
  <si>
    <t>C1=C2=C</t>
  </si>
  <si>
    <t>1/(woC)</t>
  </si>
  <si>
    <t>微積分型バンドパスフィルタ</t>
  </si>
  <si>
    <t>ハイパス</t>
  </si>
  <si>
    <t>カットオフ</t>
  </si>
  <si>
    <t>fL(Hz)</t>
  </si>
  <si>
    <t>1/(2πC1R1）</t>
  </si>
  <si>
    <t>ローパス</t>
  </si>
  <si>
    <t>fH(Hz)</t>
  </si>
  <si>
    <t>1/(2πC2R2）</t>
  </si>
  <si>
    <t>wave file 再生時間と USB full speed について</t>
    <rPh sb="10" eb="12">
      <t>サイセイ</t>
    </rPh>
    <rPh sb="12" eb="14">
      <t>ジカン</t>
    </rPh>
    <phoneticPr fontId="8"/>
  </si>
  <si>
    <t>wave</t>
    <phoneticPr fontId="8"/>
  </si>
  <si>
    <t>Khz</t>
    <phoneticPr fontId="8"/>
  </si>
  <si>
    <t>hz</t>
    <phoneticPr fontId="8"/>
  </si>
  <si>
    <t>byte/sec (16bit x 2ch)</t>
    <phoneticPr fontId="8"/>
  </si>
  <si>
    <t>byte/ms</t>
    <phoneticPr fontId="8"/>
  </si>
  <si>
    <t>USB full speed</t>
    <phoneticPr fontId="8"/>
  </si>
  <si>
    <t>Mbps</t>
    <phoneticPr fontId="8"/>
  </si>
  <si>
    <t>bits/sec</t>
    <phoneticPr fontId="8"/>
  </si>
  <si>
    <t>{</t>
  </si>
  <si>
    <t>0x00,</t>
  </si>
  <si>
    <t xml:space="preserve"> 0x05,</t>
  </si>
  <si>
    <t xml:space="preserve"> 0x01,</t>
  </si>
  <si>
    <t xml:space="preserve"> 0x00,</t>
  </si>
  <si>
    <t xml:space="preserve"> 0x00</t>
  </si>
  <si>
    <t>}</t>
  </si>
  <si>
    <t xml:space="preserve"> 0x09,</t>
  </si>
  <si>
    <t>USB アドレス設定コマンド。　アドレス 1 に設定（赤字の部分）</t>
    <rPh sb="8" eb="10">
      <t>セッテイ</t>
    </rPh>
    <rPh sb="24" eb="26">
      <t>セッテイ</t>
    </rPh>
    <rPh sb="27" eb="29">
      <t>アカジ</t>
    </rPh>
    <rPh sb="30" eb="32">
      <t>ブブン</t>
    </rPh>
    <phoneticPr fontId="8"/>
  </si>
  <si>
    <t>USB Config設定コマンド。　Config 1 に設定(赤字の部分）</t>
    <rPh sb="10" eb="12">
      <t>セッテイ</t>
    </rPh>
    <rPh sb="28" eb="30">
      <t>セッテイ</t>
    </rPh>
    <rPh sb="31" eb="33">
      <t>アカジ</t>
    </rPh>
    <rPh sb="34" eb="36">
      <t>ブブン</t>
    </rPh>
    <phoneticPr fontId="8"/>
  </si>
  <si>
    <t>bmRequestType</t>
  </si>
  <si>
    <t>bRequest</t>
  </si>
  <si>
    <t>wValue</t>
  </si>
  <si>
    <t>wIndex</t>
  </si>
  <si>
    <t>wLength</t>
  </si>
  <si>
    <t>*wValue,wIndex,wLengthは、リトルエンディアン。0x1234は、0x34 0x12の順となる。</t>
    <phoneticPr fontId="8"/>
  </si>
  <si>
    <t>bmRequestTypeはビットマップ形式であり、各ビットの意味は以下の通り。</t>
  </si>
  <si>
    <t>D7: Data transfer direction</t>
  </si>
  <si>
    <t>0 = Host-to-device</t>
  </si>
  <si>
    <t>1 = Device-to-host</t>
  </si>
  <si>
    <t>D6-D5: Type</t>
  </si>
  <si>
    <t>0 = Standard</t>
  </si>
  <si>
    <t>1 = Class</t>
  </si>
  <si>
    <t>2 = Vendor</t>
  </si>
  <si>
    <t>3 = Reserved</t>
  </si>
  <si>
    <t>D4-D0: Recipient</t>
  </si>
  <si>
    <t>0 = Device</t>
  </si>
  <si>
    <t>1 = Interface</t>
  </si>
  <si>
    <t>2 = Endpoint</t>
  </si>
  <si>
    <t>3 = Other</t>
  </si>
  <si>
    <t>4…31 = Reserved</t>
  </si>
  <si>
    <t>bRequestの値は次の通り。</t>
  </si>
  <si>
    <t>0 = GET_STATUS</t>
  </si>
  <si>
    <t>1 = CLEAR_FEATURE</t>
  </si>
  <si>
    <t>2 = Reserved for future use</t>
  </si>
  <si>
    <t>3 = SET_FEATURE</t>
  </si>
  <si>
    <t>4 = Reserved for future use</t>
  </si>
  <si>
    <t>5 = SET_ADDRESS</t>
  </si>
  <si>
    <t>6 = GET_DESCRIPTOR</t>
  </si>
  <si>
    <t>7 = SET_DESCRIPTOR</t>
  </si>
  <si>
    <t>8 = GET_CONFIGURATION</t>
  </si>
  <si>
    <t>9 = SET_CONFIGURATION</t>
  </si>
  <si>
    <t>10 = GET_INTERFACE</t>
  </si>
  <si>
    <t>11 = SET_INTERFACE</t>
  </si>
  <si>
    <t>12 = SYNCH_FRAME</t>
  </si>
  <si>
    <t>eUSB_resetUsbBus,</t>
  </si>
  <si>
    <t>eUSB_resetUsbBusWait50ms,</t>
  </si>
  <si>
    <t>eUSB_SETUP_start,</t>
  </si>
  <si>
    <t>eUSB_SETUP_waitBusy,</t>
  </si>
  <si>
    <t>eUSB_SETUP_waitTransactionReturn,</t>
  </si>
  <si>
    <t>eSCSI_requestSense,</t>
  </si>
  <si>
    <t>eSCSI_requestSenseEND,</t>
  </si>
  <si>
    <t>eSCSI_readCapacity,</t>
  </si>
  <si>
    <t>eSCSI_readCapacityEND,</t>
  </si>
  <si>
    <t>eSCSI_read,</t>
  </si>
  <si>
    <t>eSCSI_readEND,</t>
  </si>
  <si>
    <t>eSCSI_write,</t>
  </si>
  <si>
    <t>eSCSI_writeEND,</t>
  </si>
  <si>
    <t>eSCSI_CBW_start,</t>
  </si>
  <si>
    <t>eSCSI_getData,</t>
  </si>
  <si>
    <t>eSCSI_putData,</t>
  </si>
  <si>
    <t>eSCSI_CSW_start,</t>
  </si>
  <si>
    <t>eSCSI_getputBranch,</t>
  </si>
  <si>
    <t>eSCSI_CSW,</t>
  </si>
  <si>
    <t>const</t>
    <phoneticPr fontId="8"/>
  </si>
  <si>
    <t>BD_UOWN</t>
    <phoneticPr fontId="8"/>
  </si>
  <si>
    <t>31</t>
    <phoneticPr fontId="8"/>
  </si>
  <si>
    <t>64</t>
    <phoneticPr fontId="8"/>
  </si>
  <si>
    <t>512</t>
    <phoneticPr fontId="8"/>
  </si>
  <si>
    <t>0x8000</t>
    <phoneticPr fontId="8"/>
  </si>
  <si>
    <t>eUSB_BULK_dataIN_retryAfterSOF,</t>
  </si>
  <si>
    <t>eUSB_BULK_dataIN_start,</t>
  </si>
  <si>
    <t>eUSB_BULK_dataIN_waitTransactionReturn,</t>
  </si>
  <si>
    <t>eUSB_BULK_dataIN_END,</t>
  </si>
  <si>
    <t>eUSB_BULK_dataOUT_retryAfterSOF,</t>
  </si>
  <si>
    <t xml:space="preserve">enum eUSB_STATE </t>
  </si>
  <si>
    <t>eUSB_initRegister = 0,</t>
  </si>
  <si>
    <t>// Attach</t>
  </si>
  <si>
    <t>eUSB_AttachWait,</t>
  </si>
  <si>
    <t>eUSB_AttachStable,</t>
  </si>
  <si>
    <t>// rest USB Bus</t>
  </si>
  <si>
    <t>eUSB_waitUsbBusStable,</t>
  </si>
  <si>
    <t>// setAddress,</t>
  </si>
  <si>
    <t>eUSB_SETUP_setAddress_start,</t>
  </si>
  <si>
    <t>eUSB_SETUP_setAddress_END,</t>
  </si>
  <si>
    <t>// setConfig,</t>
  </si>
  <si>
    <t>eUSB_SETUP_setConfig_start,</t>
  </si>
  <si>
    <t>eUSB_SETUP_setConfig_END,</t>
  </si>
  <si>
    <t>// CONTROL transfer</t>
  </si>
  <si>
    <t>eUSB_SETUP_retryAfterSOF,</t>
  </si>
  <si>
    <t>eUSB_SETUP_checkBusy_retryAfterSOF,</t>
  </si>
  <si>
    <t>eUSB_SETUP_checkBusy,</t>
  </si>
  <si>
    <t>eUSB_SETUP_END,</t>
  </si>
  <si>
    <t>// BULK transfer</t>
  </si>
  <si>
    <t>eUSB_BULK_dataOUT_start,</t>
  </si>
  <si>
    <t>eUSB_BULK_dataOUT_waitTransactionReturn,</t>
  </si>
  <si>
    <t>eUSB_BULK_dataOUT_END,</t>
  </si>
  <si>
    <t>// IDLE or END or wait next data.</t>
  </si>
  <si>
    <t>eUSB_IDLE,</t>
  </si>
  <si>
    <t>eUSB_END,</t>
  </si>
  <si>
    <t>// Errors. you should initilize USB status.</t>
  </si>
  <si>
    <t>eUSB_ERRORS,</t>
  </si>
  <si>
    <t>eUSB_ERR_TIMEOUT,</t>
  </si>
  <si>
    <t>eUSB_ERR_STALL,</t>
  </si>
  <si>
    <t>eUSB_ERR_UnknownPID,</t>
  </si>
  <si>
    <t>eUSB_ERR_ANY,</t>
  </si>
  <si>
    <t>eUSB_ERR_END,</t>
  </si>
  <si>
    <t xml:space="preserve">// when it happened, this code has bug.        </t>
  </si>
  <si>
    <t>eUSB_defaut</t>
  </si>
  <si>
    <t>CSW_returnLength64byte</t>
    <phoneticPr fontId="8"/>
  </si>
  <si>
    <t>SCSI_commandLength31byte</t>
    <phoneticPr fontId="8"/>
  </si>
  <si>
    <t>USB_packetDataLength64byte</t>
    <phoneticPr fontId="8"/>
  </si>
  <si>
    <t>SCSI_secterDataLength512byte</t>
    <phoneticPr fontId="8"/>
  </si>
  <si>
    <t>Buf_Length64byte</t>
    <phoneticPr fontId="8"/>
  </si>
  <si>
    <t xml:space="preserve">enum eSCSI_STATE </t>
  </si>
  <si>
    <t>//command stage.</t>
  </si>
  <si>
    <t>//SCSI transaction stage.</t>
  </si>
  <si>
    <t>eSCSI_CBW,</t>
  </si>
  <si>
    <t>eSCSI_CBW_wait,</t>
  </si>
  <si>
    <t>eSCSI_getData_wait,</t>
  </si>
  <si>
    <t>eSCSI_getData_next,</t>
  </si>
  <si>
    <t>eSCSI_putData_wait,</t>
  </si>
  <si>
    <t>eSCSI_putData_next,</t>
  </si>
  <si>
    <t>eSCSI_CSW_wait,</t>
  </si>
  <si>
    <t>eSCSI_check_CSW_return,</t>
  </si>
  <si>
    <t>eSCSI_IDLE,</t>
  </si>
  <si>
    <t>eSCSI_END,</t>
  </si>
  <si>
    <t>eSCSI_ERRORS,</t>
  </si>
  <si>
    <t>eSCSI_ERR_dataSize, //data size error</t>
  </si>
  <si>
    <t>eSCSI_ERR_signature,//signature error</t>
  </si>
  <si>
    <t>eSCSI_ERR_ANY,      //some error (01 cmd err 02 phase error)</t>
  </si>
  <si>
    <t>eSCSI_ERR_END,</t>
  </si>
  <si>
    <t>eSCSI_defaut</t>
  </si>
  <si>
    <t>PIC32MX250F128B</t>
    <phoneticPr fontId="8"/>
  </si>
  <si>
    <t>128K</t>
    <phoneticPr fontId="8"/>
  </si>
  <si>
    <t>32K</t>
    <phoneticPr fontId="8"/>
  </si>
  <si>
    <t>CVREF+</t>
  </si>
  <si>
    <t>RPA0</t>
  </si>
  <si>
    <t>CVREF-</t>
  </si>
  <si>
    <t>RPA1</t>
  </si>
  <si>
    <t>RPB0</t>
  </si>
  <si>
    <t>RPB1</t>
  </si>
  <si>
    <t>CTED12</t>
  </si>
  <si>
    <t>RPB2</t>
  </si>
  <si>
    <t>CTED13</t>
  </si>
  <si>
    <t>RPB3</t>
  </si>
  <si>
    <t>RPB11</t>
  </si>
  <si>
    <t>OSC1</t>
  </si>
  <si>
    <t>RPA2</t>
  </si>
  <si>
    <t>OSC2</t>
  </si>
  <si>
    <t>RPA3</t>
  </si>
  <si>
    <t>RPB4</t>
  </si>
  <si>
    <t>RPA4</t>
  </si>
  <si>
    <t>CTED9</t>
  </si>
  <si>
    <t>RPB5</t>
  </si>
  <si>
    <t>RPB7</t>
  </si>
  <si>
    <t>CTED3</t>
  </si>
  <si>
    <t>RPB8</t>
  </si>
  <si>
    <t>CTED10</t>
  </si>
  <si>
    <t>RPB9</t>
  </si>
  <si>
    <t>CTED4</t>
  </si>
  <si>
    <t>RPB10</t>
  </si>
  <si>
    <t>CTED11</t>
  </si>
  <si>
    <t>VUSB3V3</t>
  </si>
  <si>
    <t>RPB13</t>
  </si>
  <si>
    <t>CTPLS</t>
  </si>
  <si>
    <t>CVREFOUT</t>
  </si>
  <si>
    <t>RPB14</t>
  </si>
  <si>
    <t>SCK1</t>
  </si>
  <si>
    <t>CTED5</t>
  </si>
  <si>
    <t>RPB15</t>
  </si>
  <si>
    <t>SCK2</t>
  </si>
  <si>
    <t>CTED6</t>
  </si>
  <si>
    <t>AVDD</t>
  </si>
  <si>
    <t>AVSS</t>
  </si>
  <si>
    <t>~MCLR</t>
    <phoneticPr fontId="8"/>
  </si>
  <si>
    <t xml:space="preserve">Protection Disabled </t>
  </si>
  <si>
    <t>CP = OFF</t>
  </si>
  <si>
    <t>○</t>
    <phoneticPr fontId="8"/>
  </si>
  <si>
    <t xml:space="preserve">Protection Enabled </t>
  </si>
  <si>
    <t>CP = ON</t>
  </si>
  <si>
    <t>Code Protect:</t>
  </si>
  <si>
    <t>BWP = OFF</t>
  </si>
  <si>
    <t>BWP = ON</t>
  </si>
  <si>
    <t>Boot Flash Write Protect bit:</t>
  </si>
  <si>
    <t>？</t>
    <phoneticPr fontId="8"/>
  </si>
  <si>
    <t xml:space="preserve">Disable </t>
  </si>
  <si>
    <t>PWP = OFF</t>
  </si>
  <si>
    <t xml:space="preserve">First 1K </t>
  </si>
  <si>
    <t>PWP = PWP1K</t>
  </si>
  <si>
    <t xml:space="preserve">First 2K </t>
  </si>
  <si>
    <t>PWP = PWP2K</t>
  </si>
  <si>
    <t xml:space="preserve">First 3K </t>
  </si>
  <si>
    <t>PWP = PWP3K</t>
  </si>
  <si>
    <t xml:space="preserve">First 4K </t>
  </si>
  <si>
    <t>PWP = PWP4K</t>
  </si>
  <si>
    <t xml:space="preserve">First 5K </t>
  </si>
  <si>
    <t>PWP = PWP5K</t>
  </si>
  <si>
    <t xml:space="preserve">First 6K </t>
  </si>
  <si>
    <t>PWP = PWP6K</t>
  </si>
  <si>
    <t xml:space="preserve">First 7K </t>
  </si>
  <si>
    <t>PWP = PWP7K</t>
  </si>
  <si>
    <t xml:space="preserve">First 8K </t>
  </si>
  <si>
    <t>PWP = PWP8K</t>
  </si>
  <si>
    <t xml:space="preserve">First 9K </t>
  </si>
  <si>
    <t>PWP = PWP9K</t>
  </si>
  <si>
    <t xml:space="preserve">First 10K </t>
  </si>
  <si>
    <t>PWP = PWP10K</t>
  </si>
  <si>
    <t xml:space="preserve">First 11K </t>
  </si>
  <si>
    <t>PWP = PWP11K</t>
  </si>
  <si>
    <t xml:space="preserve">First 12K </t>
  </si>
  <si>
    <t>PWP = PWP12K</t>
  </si>
  <si>
    <t xml:space="preserve">First 13K </t>
  </si>
  <si>
    <t>PWP = PWP13K</t>
  </si>
  <si>
    <t xml:space="preserve">First 14K </t>
  </si>
  <si>
    <t>PWP = PWP14K</t>
  </si>
  <si>
    <t xml:space="preserve">First 15K </t>
  </si>
  <si>
    <t>PWP = PWP15K</t>
  </si>
  <si>
    <t xml:space="preserve">First 16K </t>
  </si>
  <si>
    <t>PWP = PWP16K</t>
  </si>
  <si>
    <t xml:space="preserve">First 17K </t>
  </si>
  <si>
    <t>PWP = PWP17K</t>
  </si>
  <si>
    <t xml:space="preserve">First 18K </t>
  </si>
  <si>
    <t>PWP = PWP18K</t>
  </si>
  <si>
    <t xml:space="preserve">First 19K </t>
  </si>
  <si>
    <t>PWP = PWP19K</t>
  </si>
  <si>
    <t xml:space="preserve">First 20K </t>
  </si>
  <si>
    <t>PWP = PWP20K</t>
  </si>
  <si>
    <t xml:space="preserve">First 21K </t>
  </si>
  <si>
    <t>PWP = PWP21K</t>
  </si>
  <si>
    <t xml:space="preserve">First 22K </t>
  </si>
  <si>
    <t>PWP = PWP22K</t>
  </si>
  <si>
    <t xml:space="preserve">First 23K </t>
  </si>
  <si>
    <t>PWP = PWP23K</t>
  </si>
  <si>
    <t xml:space="preserve">First 24K </t>
  </si>
  <si>
    <t>PWP = PWP24K</t>
  </si>
  <si>
    <t xml:space="preserve">First 25K </t>
  </si>
  <si>
    <t>PWP = PWP25K</t>
  </si>
  <si>
    <t xml:space="preserve">First 26K </t>
  </si>
  <si>
    <t>PWP = PWP26K</t>
  </si>
  <si>
    <t xml:space="preserve">First 27K </t>
  </si>
  <si>
    <t>PWP = PWP27K</t>
  </si>
  <si>
    <t xml:space="preserve">First 28K </t>
  </si>
  <si>
    <t>PWP = PWP28K</t>
  </si>
  <si>
    <t xml:space="preserve">First 29K </t>
  </si>
  <si>
    <t>PWP = PWP29K</t>
  </si>
  <si>
    <t xml:space="preserve">First 30K </t>
  </si>
  <si>
    <t>PWP = PWP30K</t>
  </si>
  <si>
    <t xml:space="preserve">First 31K </t>
  </si>
  <si>
    <t>PWP = PWP31K</t>
  </si>
  <si>
    <t xml:space="preserve">First 32K </t>
  </si>
  <si>
    <t>PWP = PWP32K</t>
  </si>
  <si>
    <t>Program Flash Write Protect:</t>
  </si>
  <si>
    <t xml:space="preserve">Communicate on PGEC1/PGED1 </t>
  </si>
  <si>
    <t>ICESEL = ICS_PGx1</t>
  </si>
  <si>
    <t xml:space="preserve">Communicate on PGEC2/PGED2 </t>
  </si>
  <si>
    <t>ICESEL = ICS_PGx2</t>
  </si>
  <si>
    <t xml:space="preserve">Communicate on PGEC3/PGED3 </t>
  </si>
  <si>
    <t>ICESEL = ICS_PGx3</t>
  </si>
  <si>
    <t xml:space="preserve">Reserved </t>
  </si>
  <si>
    <t>ICESEL = RESERVED</t>
  </si>
  <si>
    <t>ICE/ICD Comm Channel Select:</t>
  </si>
  <si>
    <t xml:space="preserve">JTAG Port Enabled </t>
  </si>
  <si>
    <t>JTAGEN = ON</t>
  </si>
  <si>
    <t xml:space="preserve">JTAG Desabled </t>
  </si>
  <si>
    <t>JTAGEN = OFF</t>
  </si>
  <si>
    <t>JTAG Enable:</t>
  </si>
  <si>
    <t xml:space="preserve">Debugger is Disabled </t>
  </si>
  <si>
    <t>DEBUG = OFF</t>
  </si>
  <si>
    <t xml:space="preserve">Debugger is Enabled </t>
  </si>
  <si>
    <t>DEBUG = ON</t>
  </si>
  <si>
    <t>Background Debugger Enable:</t>
  </si>
  <si>
    <t xml:space="preserve">Window Size is 25% </t>
  </si>
  <si>
    <t>FWDTWINSZ = WISZ_25</t>
  </si>
  <si>
    <t xml:space="preserve">Window Size is 37.5% </t>
  </si>
  <si>
    <t>FWDTWINSZ = WINSZ_37</t>
  </si>
  <si>
    <t xml:space="preserve">Window Size is 50% </t>
  </si>
  <si>
    <t>FWDTWINSZ = WINSZ_50</t>
  </si>
  <si>
    <t xml:space="preserve">Window Size is 75% </t>
  </si>
  <si>
    <t>FWDTWINSZ = WINSZ_75</t>
  </si>
  <si>
    <t>Watchdog Timer Window Size:</t>
  </si>
  <si>
    <t xml:space="preserve">WDT Enabled </t>
  </si>
  <si>
    <t>FWDTEN = ON</t>
  </si>
  <si>
    <t xml:space="preserve">WDT Disabled (SWDTEN Bit Controls) </t>
  </si>
  <si>
    <t>FWDTEN = OFF</t>
  </si>
  <si>
    <t>Watchdog Timer Enable:</t>
  </si>
  <si>
    <t xml:space="preserve">Watchdog Timer is in Non-Window Mode </t>
  </si>
  <si>
    <t>WINDIS = OFF</t>
  </si>
  <si>
    <t xml:space="preserve">Watchdog Timer is in Window Mode </t>
  </si>
  <si>
    <t>WINDIS = ON</t>
  </si>
  <si>
    <t>Watchdog Timer Window Enable:</t>
  </si>
  <si>
    <t xml:space="preserve">1:1048576 </t>
  </si>
  <si>
    <t>WDTPS = PS1048576</t>
  </si>
  <si>
    <t xml:space="preserve">1:524288 </t>
  </si>
  <si>
    <t>WDTPS = PS524288</t>
  </si>
  <si>
    <t xml:space="preserve">1:262144 </t>
  </si>
  <si>
    <t>WDTPS = PS262144</t>
  </si>
  <si>
    <t xml:space="preserve">1:131072 </t>
  </si>
  <si>
    <t>WDTPS = PS131072</t>
  </si>
  <si>
    <t xml:space="preserve">1:65536 </t>
  </si>
  <si>
    <t>WDTPS = PS65536</t>
  </si>
  <si>
    <t xml:space="preserve">1:32768 </t>
  </si>
  <si>
    <t>WDTPS = PS32768</t>
  </si>
  <si>
    <t xml:space="preserve">1:16384 </t>
  </si>
  <si>
    <t>WDTPS = PS16384</t>
  </si>
  <si>
    <t>WDTPS = PS8192</t>
  </si>
  <si>
    <t>WDTPS = PS4096</t>
  </si>
  <si>
    <t>WDTPS = PS2048</t>
  </si>
  <si>
    <t>WDTPS = PS1024</t>
  </si>
  <si>
    <t>WDTPS = PS512</t>
  </si>
  <si>
    <t>WDTPS = PS256</t>
  </si>
  <si>
    <t>WDTPS = PS128</t>
  </si>
  <si>
    <t>WDTPS = PS64</t>
  </si>
  <si>
    <t>WDTPS = PS32</t>
  </si>
  <si>
    <t>WDTPS = PS16</t>
  </si>
  <si>
    <t>WDTPS = PS8</t>
  </si>
  <si>
    <t>WDTPS = PS4</t>
  </si>
  <si>
    <t>WDTPS = PS2</t>
  </si>
  <si>
    <t>WDTPS = PS1</t>
  </si>
  <si>
    <t xml:space="preserve">Clock Switch Disable, FSCM Disabled </t>
  </si>
  <si>
    <t>FCKSM = CSDCMD</t>
  </si>
  <si>
    <t xml:space="preserve">Clock Switch Enable, FSCM Disabled </t>
  </si>
  <si>
    <t>FCKSM = CSECMD</t>
  </si>
  <si>
    <t>※FSCM=The Fail-Safe Clock Monitor</t>
    <phoneticPr fontId="8"/>
  </si>
  <si>
    <t xml:space="preserve">Clock Switch Enable, FSCM Enabled </t>
  </si>
  <si>
    <t>FCKSM = CSECME</t>
  </si>
  <si>
    <t>※クロック切り替え許可</t>
    <rPh sb="5" eb="6">
      <t>キ</t>
    </rPh>
    <rPh sb="7" eb="8">
      <t>カ</t>
    </rPh>
    <rPh sb="9" eb="11">
      <t>キョカ</t>
    </rPh>
    <phoneticPr fontId="8"/>
  </si>
  <si>
    <t>Clock Switching and Monitor Selection:</t>
  </si>
  <si>
    <t xml:space="preserve">Pb_Clk is Sys_Clk/8 </t>
  </si>
  <si>
    <t>FPBDIV = DIV_8</t>
  </si>
  <si>
    <t xml:space="preserve">Pb_Clk is Sys_Clk/4 </t>
  </si>
  <si>
    <t>FPBDIV = DIV_4</t>
  </si>
  <si>
    <t xml:space="preserve">Pb_Clk is Sys_Clk/2 </t>
  </si>
  <si>
    <t>FPBDIV = DIV_2</t>
  </si>
  <si>
    <t>※Cpu_Clock = Peripheral_Clock</t>
    <phoneticPr fontId="8"/>
  </si>
  <si>
    <t xml:space="preserve">Pb_Clk is Sys_Clk/1 </t>
  </si>
  <si>
    <t>FPBDIV = DIV_1</t>
  </si>
  <si>
    <t>Peripheral Clock Divisor:</t>
    <phoneticPr fontId="8"/>
  </si>
  <si>
    <t xml:space="preserve">Disabled </t>
  </si>
  <si>
    <t>OSCIOFNC = OFF</t>
  </si>
  <si>
    <t>32.768Khz XTL ON?</t>
    <phoneticPr fontId="8"/>
  </si>
  <si>
    <t xml:space="preserve">Enabled </t>
  </si>
  <si>
    <t>OSCIOFNC = ON</t>
  </si>
  <si>
    <t>CLKO Output Signal Active on the OSCO Pin:</t>
  </si>
  <si>
    <t>※内蔵RCを選択時。外付けを選択時は選ばない。</t>
    <rPh sb="1" eb="3">
      <t>ナイゾウ</t>
    </rPh>
    <rPh sb="6" eb="8">
      <t>センタク</t>
    </rPh>
    <rPh sb="8" eb="9">
      <t>ジ</t>
    </rPh>
    <rPh sb="10" eb="11">
      <t>ソト</t>
    </rPh>
    <rPh sb="11" eb="12">
      <t>ヅ</t>
    </rPh>
    <rPh sb="14" eb="16">
      <t>センタク</t>
    </rPh>
    <rPh sb="16" eb="17">
      <t>ジ</t>
    </rPh>
    <rPh sb="18" eb="19">
      <t>エラ</t>
    </rPh>
    <phoneticPr fontId="8"/>
  </si>
  <si>
    <t xml:space="preserve">Primary osc disabled </t>
  </si>
  <si>
    <t>POSCMOD = OFF</t>
  </si>
  <si>
    <t xml:space="preserve">HS osc mode </t>
  </si>
  <si>
    <t>POSCMOD = HS</t>
  </si>
  <si>
    <t xml:space="preserve">XT osc mode </t>
  </si>
  <si>
    <t>POSCMOD = XT</t>
  </si>
  <si>
    <t xml:space="preserve">External clock mode </t>
  </si>
  <si>
    <t>POSCMOD = EC</t>
  </si>
  <si>
    <t>Primary Oscillator Configuration:</t>
  </si>
  <si>
    <t>Two-Speed Start-up is enabled</t>
  </si>
  <si>
    <t>IESO = ON</t>
  </si>
  <si>
    <t>Two-Speed Start-up is disenabled</t>
    <phoneticPr fontId="8"/>
  </si>
  <si>
    <t>IESO = OFF</t>
  </si>
  <si>
    <t>Internal/External Switch Over:</t>
    <phoneticPr fontId="8"/>
  </si>
  <si>
    <t>FSOSCEN = ON</t>
  </si>
  <si>
    <t>FSOSCEN = OFF</t>
  </si>
  <si>
    <t>Secondary Oscillator Enable:</t>
  </si>
  <si>
    <t xml:space="preserve">Fast RC Osc w/Div-by-N (FRCDIV) </t>
  </si>
  <si>
    <t>FNOSC = FRCDIV</t>
  </si>
  <si>
    <t xml:space="preserve">Fast RC Osc w/Div-by-16 (FRC/16) </t>
  </si>
  <si>
    <t>FNOSC = FRCDIV16</t>
  </si>
  <si>
    <t xml:space="preserve">Low Power RC Osc (LPRC) </t>
  </si>
  <si>
    <t>FNOSC = LPRC</t>
  </si>
  <si>
    <t xml:space="preserve">Low Power Secondary Osc (SOSC) </t>
  </si>
  <si>
    <t>FNOSC = SOSC</t>
  </si>
  <si>
    <t xml:space="preserve">Primary Osc w/PLL (XT+,HS+,EC+PLL) </t>
  </si>
  <si>
    <t>FNOSC = PRIPLL</t>
  </si>
  <si>
    <t xml:space="preserve">Primary Osc (XT,HS,EC) </t>
  </si>
  <si>
    <t>FNOSC = PRI</t>
  </si>
  <si>
    <t xml:space="preserve">Fast RC Osc with PLL </t>
  </si>
  <si>
    <t>FNOSC = FRCPLL</t>
  </si>
  <si>
    <t xml:space="preserve">Fast RC Osc (FRC) </t>
  </si>
  <si>
    <t>FNOSC = FRC</t>
  </si>
  <si>
    <t>Oscillator Selection Bits:</t>
  </si>
  <si>
    <t xml:space="preserve">PLL Divide by 256 </t>
  </si>
  <si>
    <t>FPLLODIV = DIV_256</t>
  </si>
  <si>
    <t xml:space="preserve">PLL Divide by 64 </t>
  </si>
  <si>
    <t>FPLLODIV = DIV_64</t>
  </si>
  <si>
    <t xml:space="preserve">PLL Divide by 32 </t>
  </si>
  <si>
    <t>FPLLODIV = DIV_32</t>
  </si>
  <si>
    <t xml:space="preserve">PLL Divide by 16 </t>
  </si>
  <si>
    <t>FPLLODIV = DIV_16</t>
  </si>
  <si>
    <t xml:space="preserve">PLL Divide by 8 </t>
  </si>
  <si>
    <t>FPLLODIV = DIV_8</t>
  </si>
  <si>
    <t xml:space="preserve">PLL Divide by 4 </t>
  </si>
  <si>
    <t>FPLLODIV = DIV_4</t>
  </si>
  <si>
    <t xml:space="preserve">PLL Divide by 2 </t>
  </si>
  <si>
    <t>FPLLODIV = DIV_2</t>
  </si>
  <si>
    <t xml:space="preserve">PLL Divide by 1 </t>
  </si>
  <si>
    <t>FPLLODIV = DIV_1</t>
  </si>
  <si>
    <t>System PLL Output Clock Divider:</t>
  </si>
  <si>
    <t xml:space="preserve">Disabled and Bypassed </t>
  </si>
  <si>
    <t>UPLLEN = OFF</t>
  </si>
  <si>
    <t>UPLLEN = ON</t>
  </si>
  <si>
    <t>USB PLL Enable:</t>
  </si>
  <si>
    <t xml:space="preserve">12x Divider </t>
  </si>
  <si>
    <t>UPLLIDIV = DIV_12</t>
  </si>
  <si>
    <t xml:space="preserve">10x Divider </t>
  </si>
  <si>
    <t>UPLLIDIV = DIV_10</t>
  </si>
  <si>
    <t xml:space="preserve">6x Divider </t>
  </si>
  <si>
    <t>UPLLIDIV = DIV_6</t>
  </si>
  <si>
    <t xml:space="preserve">5x Divider </t>
  </si>
  <si>
    <t>UPLLIDIV = DIV_5</t>
  </si>
  <si>
    <t xml:space="preserve">4x Divider </t>
  </si>
  <si>
    <t>UPLLIDIV = DIV_4</t>
  </si>
  <si>
    <t xml:space="preserve">3x Divider </t>
  </si>
  <si>
    <t>UPLLIDIV = DIV_3</t>
  </si>
  <si>
    <t xml:space="preserve">2x Divider </t>
  </si>
  <si>
    <t>UPLLIDIV = DIV_2</t>
  </si>
  <si>
    <t xml:space="preserve">1x Divider </t>
  </si>
  <si>
    <t>UPLLIDIV = DIV_1</t>
  </si>
  <si>
    <t>USB PLL Input Divider:</t>
  </si>
  <si>
    <t xml:space="preserve">24x Multiplier </t>
  </si>
  <si>
    <t>FPLLMUL = MUL_24</t>
  </si>
  <si>
    <t xml:space="preserve">21x Multiplier </t>
  </si>
  <si>
    <t>FPLLMUL = MUL_21</t>
  </si>
  <si>
    <t xml:space="preserve">20x Multiplier </t>
  </si>
  <si>
    <t>FPLLMUL = MUL_20</t>
  </si>
  <si>
    <t xml:space="preserve">19x Multiplier </t>
  </si>
  <si>
    <t>FPLLMUL = MUL_19</t>
  </si>
  <si>
    <t xml:space="preserve">18x Multiplier </t>
  </si>
  <si>
    <t>FPLLMUL = MUL_18</t>
  </si>
  <si>
    <t xml:space="preserve">17x Multiplier </t>
  </si>
  <si>
    <t>FPLLMUL = MUL_17</t>
  </si>
  <si>
    <t xml:space="preserve">16x Multiplier </t>
  </si>
  <si>
    <t>FPLLMUL = MUL_16</t>
  </si>
  <si>
    <t xml:space="preserve">15x Multiplier </t>
  </si>
  <si>
    <t>FPLLMUL = MUL_15</t>
  </si>
  <si>
    <t>SYSCLK</t>
    <phoneticPr fontId="8"/>
  </si>
  <si>
    <t>PLLODIV</t>
    <phoneticPr fontId="8"/>
  </si>
  <si>
    <t>PLLMULT</t>
    <phoneticPr fontId="8"/>
  </si>
  <si>
    <t>FPLLIDIV</t>
    <phoneticPr fontId="8"/>
  </si>
  <si>
    <t>Input Mhz</t>
    <phoneticPr fontId="8"/>
  </si>
  <si>
    <t>PLL Multiplier:</t>
  </si>
  <si>
    <t>■CPU Frequency</t>
    <phoneticPr fontId="8"/>
  </si>
  <si>
    <t>FPLLIDIV = DIV_12</t>
  </si>
  <si>
    <t>FPLLIDIV = DIV_10</t>
  </si>
  <si>
    <t>FPLLIDIV = DIV_6</t>
  </si>
  <si>
    <t>FPLLIDIV = DIV_5</t>
  </si>
  <si>
    <t>FPLLIDIV = DIV_4</t>
  </si>
  <si>
    <t>FPLLIDIV = DIV_3</t>
  </si>
  <si>
    <t>FPLLIDIV = DIV_2</t>
  </si>
  <si>
    <t>FPLLIDIV = DIV_1</t>
  </si>
  <si>
    <t>PLL Input Divider:</t>
  </si>
  <si>
    <t xml:space="preserve">Controlled by USB Module </t>
  </si>
  <si>
    <t>FVBUSONIO = ON</t>
  </si>
  <si>
    <t>25pinをポートとして使用する場合これをセレクト</t>
    <rPh sb="12" eb="14">
      <t>シヨウ</t>
    </rPh>
    <rPh sb="16" eb="18">
      <t>バアイ</t>
    </rPh>
    <phoneticPr fontId="8"/>
  </si>
  <si>
    <t xml:space="preserve">Controlled by Port Function </t>
  </si>
  <si>
    <t>FVBUSONIO = OFF</t>
  </si>
  <si>
    <t>USB VBUS ON Selection:</t>
  </si>
  <si>
    <t xml:space="preserve">Controlled by the USB Module </t>
  </si>
  <si>
    <t>FUSBIDIO = ON</t>
  </si>
  <si>
    <t>FUSBIDIO = OFF</t>
  </si>
  <si>
    <t>USB USID Selection:</t>
  </si>
  <si>
    <t xml:space="preserve">Allow only one reconfiguration </t>
  </si>
  <si>
    <t>IOL1WAY = ON</t>
  </si>
  <si>
    <t xml:space="preserve">Allow multiple reconfigurations </t>
  </si>
  <si>
    <t>IOL1WAY = OFF</t>
  </si>
  <si>
    <t>Peripheral Pin Select Configuration:</t>
  </si>
  <si>
    <t>PMDL1WAY = ON</t>
  </si>
  <si>
    <t>PMDL1WAY = OFF</t>
  </si>
  <si>
    <t>Peripheral Module Disable Configuration:</t>
    <phoneticPr fontId="8"/>
  </si>
  <si>
    <t>#pragma config Settings</t>
  </si>
  <si>
    <t>#pragma config CONFIG1L = 0x8E</t>
  </si>
  <si>
    <t>// Extended Instruction Set: Disabled</t>
  </si>
  <si>
    <t>// Stack Overflow/Underflow Reset: Disabled</t>
  </si>
  <si>
    <t>// Watchdog Timer: Disabled - Controlled by SWDTEN bit</t>
  </si>
  <si>
    <t>// Background Debug: Disabled</t>
  </si>
  <si>
    <t>// PLL Prescaler Selection bits: No prescale (4 MHz oscillator input drives PLL directly)</t>
  </si>
  <si>
    <t>For example:</t>
  </si>
  <si>
    <t>#pragma config &lt;register&gt;=&lt;literal constant&gt;</t>
  </si>
  <si>
    <t>#pragma config PLLDIV = 0x7, DEBUG = 0x1, WDTEN = 0x0, STVREN = 0x0, XINST = 0x0</t>
  </si>
  <si>
    <t>#pragma config &lt;setting&gt;=&lt;literal constant&gt;</t>
  </si>
  <si>
    <t>#pragma config PLLDIV = 1, DEBUG = OFF, WDTEN = OFF, STVREN = OFF, XINST = OFF</t>
  </si>
  <si>
    <t>#pragma config &lt;setting&gt;=&lt;named value&gt;</t>
  </si>
  <si>
    <t>#pragma config Usage</t>
  </si>
  <si>
    <t>PIC32MX220F032B Support Information</t>
  </si>
  <si>
    <t>〇</t>
    <phoneticPr fontId="8"/>
  </si>
  <si>
    <t>I</t>
    <phoneticPr fontId="8"/>
  </si>
  <si>
    <t>O</t>
    <phoneticPr fontId="8"/>
  </si>
  <si>
    <t>U1EP0</t>
    <phoneticPr fontId="8"/>
  </si>
  <si>
    <t>U1ADDR</t>
    <phoneticPr fontId="8"/>
  </si>
  <si>
    <t>BDT-PID</t>
    <phoneticPr fontId="8"/>
  </si>
  <si>
    <t>s</t>
    <phoneticPr fontId="8"/>
  </si>
  <si>
    <t>32MX</t>
    <phoneticPr fontId="8"/>
  </si>
  <si>
    <t>24F</t>
    <phoneticPr fontId="8"/>
  </si>
  <si>
    <t>U1CON</t>
    <phoneticPr fontId="8"/>
  </si>
  <si>
    <t>U1TOK</t>
    <phoneticPr fontId="8"/>
  </si>
  <si>
    <t>U1OTGCON</t>
    <phoneticPr fontId="8"/>
  </si>
  <si>
    <t>U1IR</t>
    <phoneticPr fontId="8"/>
  </si>
  <si>
    <t>U1IE</t>
    <phoneticPr fontId="8"/>
  </si>
  <si>
    <t>8</t>
  </si>
  <si>
    <t>7</t>
  </si>
  <si>
    <t>7</t>
    <phoneticPr fontId="8"/>
  </si>
  <si>
    <t>STALLIE</t>
    <phoneticPr fontId="8"/>
  </si>
  <si>
    <t>ATTACHIE</t>
    <phoneticPr fontId="8"/>
  </si>
  <si>
    <t>RESUMEIE</t>
    <phoneticPr fontId="8"/>
  </si>
  <si>
    <t>IDLEIE</t>
    <phoneticPr fontId="8"/>
  </si>
  <si>
    <t>TRNIE</t>
    <phoneticPr fontId="8"/>
  </si>
  <si>
    <t>SOFIE</t>
    <phoneticPr fontId="8"/>
  </si>
  <si>
    <t>UERRIE</t>
    <phoneticPr fontId="8"/>
  </si>
  <si>
    <t>DETACHIE</t>
    <phoneticPr fontId="8"/>
  </si>
  <si>
    <t>6</t>
  </si>
  <si>
    <t>6</t>
    <phoneticPr fontId="8"/>
  </si>
  <si>
    <t>5</t>
  </si>
  <si>
    <t>4</t>
  </si>
  <si>
    <t>3</t>
  </si>
  <si>
    <t>2</t>
  </si>
  <si>
    <t>1</t>
  </si>
  <si>
    <t>0</t>
  </si>
  <si>
    <t>0</t>
    <phoneticPr fontId="8"/>
  </si>
  <si>
    <t>1</t>
    <phoneticPr fontId="8"/>
  </si>
  <si>
    <t>31</t>
    <phoneticPr fontId="8"/>
  </si>
  <si>
    <t>30</t>
    <phoneticPr fontId="8"/>
  </si>
  <si>
    <t>29</t>
  </si>
  <si>
    <t>28</t>
  </si>
  <si>
    <t>27</t>
  </si>
  <si>
    <t>26</t>
  </si>
  <si>
    <t>25</t>
  </si>
  <si>
    <t>24</t>
  </si>
  <si>
    <t>23</t>
  </si>
  <si>
    <t>20</t>
  </si>
  <si>
    <t>19</t>
  </si>
  <si>
    <t>18</t>
  </si>
  <si>
    <t>17</t>
  </si>
  <si>
    <t>16</t>
  </si>
  <si>
    <t>15</t>
    <phoneticPr fontId="8"/>
  </si>
  <si>
    <t>14</t>
    <phoneticPr fontId="8"/>
  </si>
  <si>
    <t>13</t>
  </si>
  <si>
    <t>11</t>
  </si>
  <si>
    <t>10</t>
  </si>
  <si>
    <t>9</t>
  </si>
  <si>
    <t>-</t>
    <phoneticPr fontId="8"/>
  </si>
  <si>
    <t>PLLODIV</t>
    <phoneticPr fontId="8"/>
  </si>
  <si>
    <t>FRCDIV</t>
    <phoneticPr fontId="8"/>
  </si>
  <si>
    <t>SOSCRDY</t>
    <phoneticPr fontId="8"/>
  </si>
  <si>
    <t>PBDIVRDY</t>
    <phoneticPr fontId="8"/>
  </si>
  <si>
    <t>PBDIV</t>
    <phoneticPr fontId="8"/>
  </si>
  <si>
    <t>PLLMULT</t>
    <phoneticPr fontId="8"/>
  </si>
  <si>
    <t>COSC</t>
    <phoneticPr fontId="8"/>
  </si>
  <si>
    <t>NOSC</t>
    <phoneticPr fontId="8"/>
  </si>
  <si>
    <t>CLKLOCK</t>
    <phoneticPr fontId="8"/>
  </si>
  <si>
    <t>ULOCK</t>
    <phoneticPr fontId="8"/>
  </si>
  <si>
    <t>SLOCK</t>
    <phoneticPr fontId="8"/>
  </si>
  <si>
    <t>SLPEN</t>
    <phoneticPr fontId="8"/>
  </si>
  <si>
    <t>CF</t>
    <phoneticPr fontId="8"/>
  </si>
  <si>
    <t>UFRCEN</t>
    <phoneticPr fontId="8"/>
  </si>
  <si>
    <t>SOSCEN</t>
    <phoneticPr fontId="8"/>
  </si>
  <si>
    <t>OSWEN</t>
    <phoneticPr fontId="8"/>
  </si>
  <si>
    <t>OSCCON</t>
    <phoneticPr fontId="8"/>
  </si>
  <si>
    <t xml:space="preserve"> = 0x8073300;</t>
    <phoneticPr fontId="8"/>
  </si>
  <si>
    <t>DEVCFG2</t>
    <phoneticPr fontId="8"/>
  </si>
  <si>
    <t>FPLLODIV</t>
    <phoneticPr fontId="8"/>
  </si>
  <si>
    <t>UPLLEN</t>
    <phoneticPr fontId="8"/>
  </si>
  <si>
    <t>UPLLIDIV</t>
    <phoneticPr fontId="8"/>
  </si>
  <si>
    <t>FPLLMUL</t>
    <phoneticPr fontId="8"/>
  </si>
  <si>
    <t>FPLLIDIV</t>
    <phoneticPr fontId="8"/>
  </si>
  <si>
    <t>#pragma config FPLLIDIV = DIV_1    // PLL Input Divider-&gt;1x Divider</t>
  </si>
  <si>
    <t>#pragma config FPLLMUL = MUL_24    // PLL Multiplier-&gt;24x Multiplier</t>
  </si>
  <si>
    <t>#pragma config UPLLIDIV = DIV_1    // USB PLL Input Divider-&gt;1x Divider</t>
  </si>
  <si>
    <t>#pragma config UPLLEN = ON    // USB PLL Enable-&gt;Enabled</t>
  </si>
  <si>
    <t>#pragma config FPLLODIV = DIV_2    // System PLL Output Clock Divider-&gt;PLL Divide by 2</t>
  </si>
  <si>
    <t>24F</t>
    <phoneticPr fontId="8"/>
  </si>
  <si>
    <t>U1EIE</t>
    <phoneticPr fontId="8"/>
  </si>
  <si>
    <t>32MX</t>
    <phoneticPr fontId="8"/>
  </si>
  <si>
    <t>U1OTGIE</t>
    <phoneticPr fontId="8"/>
  </si>
  <si>
    <t>VBUSON</t>
    <phoneticPr fontId="8"/>
  </si>
</sst>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76" formatCode="#,##0_ "/>
    <numFmt numFmtId="177" formatCode="#,##0.000000_ "/>
    <numFmt numFmtId="178" formatCode="#,##0.000_ "/>
    <numFmt numFmtId="179" formatCode="#,##0.0000_ "/>
    <numFmt numFmtId="180" formatCode="0.00_ "/>
  </numFmts>
  <fonts count="20">
    <font>
      <sz val="11"/>
      <name val="ＭＳ Ｐゴシック"/>
      <family val="3"/>
      <charset val="128"/>
    </font>
    <font>
      <sz val="11"/>
      <name val="ＭＳ ゴシック"/>
      <family val="3"/>
      <charset val="128"/>
    </font>
    <font>
      <u/>
      <sz val="11"/>
      <color rgb="FF0000FF"/>
      <name val="ＭＳ Ｐゴシック"/>
      <family val="3"/>
      <charset val="128"/>
    </font>
    <font>
      <b/>
      <sz val="11"/>
      <name val="ＭＳ Ｐゴシック"/>
      <family val="3"/>
      <charset val="128"/>
    </font>
    <font>
      <b/>
      <sz val="11"/>
      <color rgb="FFFF0000"/>
      <name val="ＭＳ Ｐゴシック"/>
      <family val="3"/>
      <charset val="128"/>
    </font>
    <font>
      <sz val="11"/>
      <color rgb="FF0070C0"/>
      <name val="ＭＳ Ｐゴシック"/>
      <family val="3"/>
      <charset val="128"/>
    </font>
    <font>
      <b/>
      <sz val="11"/>
      <color rgb="FF0070C0"/>
      <name val="ＭＳ Ｐゴシック"/>
      <family val="3"/>
      <charset val="128"/>
    </font>
    <font>
      <b/>
      <sz val="9"/>
      <color rgb="FF000000"/>
      <name val="ＭＳ Ｐゴシック"/>
      <family val="3"/>
      <charset val="128"/>
    </font>
    <font>
      <sz val="6"/>
      <name val="ＭＳ Ｐゴシック"/>
      <family val="3"/>
      <charset val="128"/>
    </font>
    <font>
      <sz val="9"/>
      <color rgb="FF000000"/>
      <name val="ＭＳ Ｐゴシック"/>
      <family val="3"/>
      <charset val="128"/>
    </font>
    <font>
      <strike/>
      <sz val="11"/>
      <name val="ＭＳ Ｐゴシック"/>
      <family val="3"/>
      <charset val="128"/>
    </font>
    <font>
      <b/>
      <sz val="9"/>
      <color indexed="81"/>
      <name val="ＭＳ Ｐゴシック"/>
      <family val="3"/>
      <charset val="128"/>
    </font>
    <font>
      <sz val="10"/>
      <name val="Arial Unicode MS"/>
      <family val="3"/>
      <charset val="128"/>
    </font>
    <font>
      <b/>
      <sz val="12"/>
      <name val="ＭＳ 明朝"/>
      <family val="1"/>
      <charset val="128"/>
    </font>
    <font>
      <b/>
      <sz val="12"/>
      <color theme="3" tint="0.39994506668294322"/>
      <name val="ＭＳ Ｐ明朝"/>
      <family val="1"/>
      <charset val="128"/>
    </font>
    <font>
      <sz val="11"/>
      <color rgb="FFFF0000"/>
      <name val="ＭＳ Ｐゴシック"/>
      <family val="3"/>
      <charset val="128"/>
    </font>
    <font>
      <b/>
      <sz val="18"/>
      <name val="ＭＳ Ｐゴシック"/>
      <family val="3"/>
      <charset val="128"/>
    </font>
    <font>
      <b/>
      <sz val="12"/>
      <name val="ＭＳ Ｐゴシック"/>
      <family val="3"/>
      <charset val="128"/>
    </font>
    <font>
      <b/>
      <sz val="13.5"/>
      <name val="ＭＳ Ｐゴシック"/>
      <family val="3"/>
      <charset val="128"/>
    </font>
    <font>
      <b/>
      <sz val="14"/>
      <color rgb="FF0070C0"/>
      <name val="ＭＳ Ｐゴシック"/>
      <family val="3"/>
      <charset val="128"/>
    </font>
  </fonts>
  <fills count="17">
    <fill>
      <patternFill patternType="none"/>
    </fill>
    <fill>
      <patternFill patternType="gray125"/>
    </fill>
    <fill>
      <patternFill patternType="solid">
        <fgColor rgb="FF99CCFF"/>
        <bgColor rgb="FFBFBFBF"/>
      </patternFill>
    </fill>
    <fill>
      <patternFill patternType="solid">
        <fgColor rgb="FFBFBFBF"/>
        <bgColor rgb="FFA6A6A6"/>
      </patternFill>
    </fill>
    <fill>
      <patternFill patternType="solid">
        <fgColor rgb="FFD9D9D9"/>
        <bgColor rgb="FFBFBFBF"/>
      </patternFill>
    </fill>
    <fill>
      <patternFill patternType="solid">
        <fgColor rgb="FFFFFFFF"/>
        <bgColor rgb="FFFFFFCC"/>
      </patternFill>
    </fill>
    <fill>
      <patternFill patternType="solid">
        <fgColor rgb="FFFFFF00"/>
        <bgColor rgb="FFFFFF00"/>
      </patternFill>
    </fill>
    <fill>
      <patternFill patternType="solid">
        <fgColor rgb="FFFFCC00"/>
        <bgColor rgb="FFFFC000"/>
      </patternFill>
    </fill>
    <fill>
      <patternFill patternType="solid">
        <fgColor theme="0"/>
        <bgColor indexed="64"/>
      </patternFill>
    </fill>
    <fill>
      <patternFill patternType="solid">
        <fgColor theme="0" tint="-0.14999847407452621"/>
        <bgColor indexed="64"/>
      </patternFill>
    </fill>
    <fill>
      <patternFill patternType="solid">
        <fgColor theme="0" tint="-0.14999847407452621"/>
        <bgColor rgb="FFBFBFBF"/>
      </patternFill>
    </fill>
    <fill>
      <patternFill patternType="solid">
        <fgColor theme="0" tint="-0.14999847407452621"/>
        <bgColor rgb="FFFFFFCC"/>
      </patternFill>
    </fill>
    <fill>
      <patternFill patternType="solid">
        <fgColor rgb="FFFBFBFB"/>
        <bgColor indexed="64"/>
      </patternFill>
    </fill>
    <fill>
      <patternFill patternType="solid">
        <fgColor rgb="FFFFFF00"/>
        <bgColor indexed="64"/>
      </patternFill>
    </fill>
    <fill>
      <patternFill patternType="solid">
        <fgColor rgb="FFFFC000"/>
        <bgColor indexed="64"/>
      </patternFill>
    </fill>
    <fill>
      <patternFill patternType="solid">
        <fgColor rgb="FFFFC000"/>
        <bgColor rgb="FFFFFFCC"/>
      </patternFill>
    </fill>
    <fill>
      <patternFill patternType="solid">
        <fgColor rgb="FFFFFF00"/>
        <bgColor rgb="FFFFFFCC"/>
      </patternFill>
    </fill>
  </fills>
  <borders count="43">
    <border>
      <left/>
      <right/>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thin">
        <color auto="1"/>
      </left>
      <right style="thin">
        <color auto="1"/>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thin">
        <color auto="1"/>
      </left>
      <right style="thin">
        <color auto="1"/>
      </right>
      <top/>
      <bottom/>
      <diagonal/>
    </border>
    <border>
      <left style="medium">
        <color auto="1"/>
      </left>
      <right/>
      <top/>
      <bottom/>
      <diagonal/>
    </border>
    <border>
      <left/>
      <right style="medium">
        <color auto="1"/>
      </right>
      <top/>
      <bottom/>
      <diagonal/>
    </border>
    <border>
      <left style="thin">
        <color auto="1"/>
      </left>
      <right style="thin">
        <color auto="1"/>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style="thin">
        <color auto="1"/>
      </left>
      <right/>
      <top style="thin">
        <color auto="1"/>
      </top>
      <bottom style="medium">
        <color auto="1"/>
      </bottom>
      <diagonal/>
    </border>
    <border>
      <left/>
      <right/>
      <top style="thin">
        <color auto="1"/>
      </top>
      <bottom style="medium">
        <color auto="1"/>
      </bottom>
      <diagonal/>
    </border>
    <border>
      <left/>
      <right style="medium">
        <color auto="1"/>
      </right>
      <top style="thin">
        <color auto="1"/>
      </top>
      <bottom style="medium">
        <color auto="1"/>
      </bottom>
      <diagonal/>
    </border>
    <border>
      <left/>
      <right style="medium">
        <color auto="1"/>
      </right>
      <top style="medium">
        <color auto="1"/>
      </top>
      <bottom style="medium">
        <color auto="1"/>
      </bottom>
      <diagonal/>
    </border>
    <border>
      <left/>
      <right style="thin">
        <color indexed="64"/>
      </right>
      <top/>
      <bottom style="thin">
        <color indexed="64"/>
      </bottom>
      <diagonal/>
    </border>
    <border>
      <left style="thin">
        <color indexed="64"/>
      </left>
      <right/>
      <top/>
      <bottom style="thin">
        <color indexed="64"/>
      </bottom>
      <diagonal/>
    </border>
    <border>
      <left/>
      <right style="thin">
        <color indexed="64"/>
      </right>
      <top/>
      <bottom/>
      <diagonal/>
    </border>
    <border>
      <left style="thin">
        <color indexed="64"/>
      </left>
      <right/>
      <top/>
      <bottom/>
      <diagonal/>
    </border>
    <border>
      <left/>
      <right style="thin">
        <color indexed="64"/>
      </right>
      <top style="thin">
        <color indexed="64"/>
      </top>
      <bottom/>
      <diagonal/>
    </border>
    <border>
      <left style="thin">
        <color indexed="64"/>
      </left>
      <right/>
      <top style="thin">
        <color indexed="64"/>
      </top>
      <bottom/>
      <diagonal/>
    </border>
    <border>
      <left style="medium">
        <color indexed="64"/>
      </left>
      <right style="thin">
        <color auto="1"/>
      </right>
      <top style="medium">
        <color indexed="64"/>
      </top>
      <bottom style="thin">
        <color auto="1"/>
      </bottom>
      <diagonal/>
    </border>
    <border>
      <left style="thin">
        <color auto="1"/>
      </left>
      <right style="thin">
        <color auto="1"/>
      </right>
      <top style="medium">
        <color indexed="64"/>
      </top>
      <bottom style="thin">
        <color auto="1"/>
      </bottom>
      <diagonal/>
    </border>
    <border>
      <left style="thin">
        <color auto="1"/>
      </left>
      <right style="medium">
        <color indexed="64"/>
      </right>
      <top style="medium">
        <color indexed="64"/>
      </top>
      <bottom style="thin">
        <color auto="1"/>
      </bottom>
      <diagonal/>
    </border>
    <border>
      <left style="medium">
        <color indexed="64"/>
      </left>
      <right style="thin">
        <color auto="1"/>
      </right>
      <top style="thin">
        <color auto="1"/>
      </top>
      <bottom style="thin">
        <color auto="1"/>
      </bottom>
      <diagonal/>
    </border>
    <border>
      <left style="thin">
        <color auto="1"/>
      </left>
      <right style="medium">
        <color indexed="64"/>
      </right>
      <top style="thin">
        <color auto="1"/>
      </top>
      <bottom style="thin">
        <color auto="1"/>
      </bottom>
      <diagonal/>
    </border>
    <border>
      <left style="medium">
        <color indexed="64"/>
      </left>
      <right style="thin">
        <color auto="1"/>
      </right>
      <top style="thin">
        <color auto="1"/>
      </top>
      <bottom style="medium">
        <color indexed="64"/>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medium">
        <color indexed="64"/>
      </left>
      <right style="thin">
        <color auto="1"/>
      </right>
      <top style="thin">
        <color auto="1"/>
      </top>
      <bottom/>
      <diagonal/>
    </border>
    <border>
      <left style="thin">
        <color auto="1"/>
      </left>
      <right style="medium">
        <color indexed="64"/>
      </right>
      <top style="thin">
        <color auto="1"/>
      </top>
      <bottom/>
      <diagonal/>
    </border>
    <border>
      <left style="thin">
        <color auto="1"/>
      </left>
      <right/>
      <top style="medium">
        <color indexed="64"/>
      </top>
      <bottom style="thin">
        <color auto="1"/>
      </bottom>
      <diagonal/>
    </border>
    <border>
      <left/>
      <right style="medium">
        <color indexed="64"/>
      </right>
      <top style="thin">
        <color auto="1"/>
      </top>
      <bottom style="thin">
        <color auto="1"/>
      </bottom>
      <diagonal/>
    </border>
  </borders>
  <cellStyleXfs count="2">
    <xf numFmtId="0" fontId="0" fillId="0" borderId="0"/>
    <xf numFmtId="0" fontId="2" fillId="0" borderId="0" applyBorder="0" applyProtection="0"/>
  </cellStyleXfs>
  <cellXfs count="177">
    <xf numFmtId="0" fontId="0" fillId="0" borderId="0" xfId="0"/>
    <xf numFmtId="0" fontId="1" fillId="0" borderId="0" xfId="0" applyFont="1" applyAlignment="1">
      <alignment horizontal="center" vertical="center"/>
    </xf>
    <xf numFmtId="0" fontId="1" fillId="2" borderId="1" xfId="0" applyFont="1" applyFill="1" applyBorder="1" applyAlignment="1">
      <alignment horizontal="right" vertical="center"/>
    </xf>
    <xf numFmtId="0" fontId="1" fillId="2" borderId="2" xfId="0" applyFont="1" applyFill="1" applyBorder="1" applyAlignment="1">
      <alignment horizontal="right" vertical="center"/>
    </xf>
    <xf numFmtId="0" fontId="1" fillId="2" borderId="3" xfId="0" applyFont="1" applyFill="1" applyBorder="1" applyAlignment="1">
      <alignment horizontal="right" vertical="center"/>
    </xf>
    <xf numFmtId="0" fontId="1" fillId="0" borderId="1" xfId="0" applyFont="1" applyBorder="1" applyAlignment="1">
      <alignment horizontal="center" vertical="center"/>
    </xf>
    <xf numFmtId="0" fontId="1" fillId="0" borderId="4" xfId="0" applyFont="1" applyBorder="1" applyAlignment="1">
      <alignment horizontal="center" vertical="center"/>
    </xf>
    <xf numFmtId="0" fontId="2" fillId="0" borderId="0" xfId="1" applyFont="1" applyBorder="1" applyProtection="1"/>
    <xf numFmtId="0" fontId="0" fillId="0" borderId="0" xfId="0" applyFont="1" applyAlignment="1">
      <alignment horizontal="left" vertical="top"/>
    </xf>
    <xf numFmtId="0" fontId="1" fillId="0" borderId="0" xfId="0" applyFont="1" applyBorder="1" applyAlignment="1">
      <alignment horizontal="center" vertical="center"/>
    </xf>
    <xf numFmtId="0" fontId="1" fillId="0" borderId="5" xfId="0" applyFont="1" applyBorder="1" applyAlignment="1">
      <alignment horizontal="center" vertical="center"/>
    </xf>
    <xf numFmtId="0" fontId="1" fillId="0" borderId="0" xfId="0" applyFont="1" applyBorder="1" applyAlignment="1">
      <alignment horizontal="left" vertical="center"/>
    </xf>
    <xf numFmtId="0" fontId="1" fillId="0" borderId="6" xfId="0" applyFont="1" applyBorder="1" applyAlignment="1">
      <alignment horizontal="center" vertical="center"/>
    </xf>
    <xf numFmtId="0" fontId="1" fillId="0" borderId="7" xfId="0" applyFont="1" applyBorder="1" applyAlignment="1">
      <alignment horizontal="center" vertical="center"/>
    </xf>
    <xf numFmtId="0" fontId="1" fillId="3" borderId="8" xfId="0" applyFont="1" applyFill="1" applyBorder="1" applyAlignment="1">
      <alignment horizontal="center" vertical="center"/>
    </xf>
    <xf numFmtId="0" fontId="1" fillId="3" borderId="0" xfId="0" applyFont="1" applyFill="1" applyAlignment="1">
      <alignment horizontal="center" vertical="center"/>
    </xf>
    <xf numFmtId="0" fontId="1" fillId="0" borderId="9" xfId="0" applyFont="1" applyBorder="1" applyAlignment="1">
      <alignment horizontal="center" vertical="center"/>
    </xf>
    <xf numFmtId="0" fontId="1" fillId="0" borderId="10"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13" xfId="0" applyFont="1" applyBorder="1" applyAlignment="1">
      <alignment horizontal="center" vertical="center"/>
    </xf>
    <xf numFmtId="0" fontId="1" fillId="0" borderId="14" xfId="0" applyFont="1" applyBorder="1" applyAlignment="1">
      <alignment horizontal="center" vertical="center"/>
    </xf>
    <xf numFmtId="0" fontId="1" fillId="3" borderId="12" xfId="0" applyFont="1" applyFill="1" applyBorder="1" applyAlignment="1">
      <alignment horizontal="center" vertical="center"/>
    </xf>
    <xf numFmtId="0" fontId="1" fillId="4" borderId="12" xfId="0" applyFont="1" applyFill="1" applyBorder="1" applyAlignment="1">
      <alignment horizontal="center" vertical="center"/>
    </xf>
    <xf numFmtId="0" fontId="1" fillId="4" borderId="0" xfId="0" applyFont="1" applyFill="1" applyAlignment="1">
      <alignment horizontal="center" vertical="center"/>
    </xf>
    <xf numFmtId="0" fontId="1" fillId="0" borderId="15" xfId="0" applyFont="1" applyBorder="1" applyAlignment="1">
      <alignment horizontal="center" vertical="center"/>
    </xf>
    <xf numFmtId="0" fontId="1" fillId="0" borderId="16" xfId="0" applyFont="1" applyBorder="1" applyAlignment="1">
      <alignment horizontal="center" vertical="center"/>
    </xf>
    <xf numFmtId="0" fontId="1" fillId="0" borderId="17" xfId="0" applyFont="1" applyBorder="1" applyAlignment="1">
      <alignment horizontal="center" vertical="center"/>
    </xf>
    <xf numFmtId="0" fontId="1" fillId="0" borderId="18" xfId="0" applyFont="1" applyBorder="1" applyAlignment="1">
      <alignment horizontal="center" vertical="center"/>
    </xf>
    <xf numFmtId="0" fontId="1" fillId="3" borderId="15" xfId="0" applyFont="1" applyFill="1" applyBorder="1" applyAlignment="1">
      <alignment horizontal="center" vertical="center"/>
    </xf>
    <xf numFmtId="0" fontId="0" fillId="2" borderId="4" xfId="0" applyFont="1" applyFill="1" applyBorder="1" applyAlignment="1">
      <alignment horizontal="center" vertical="center"/>
    </xf>
    <xf numFmtId="0" fontId="0" fillId="2" borderId="1" xfId="0" applyFill="1" applyBorder="1" applyAlignment="1">
      <alignment horizontal="left" vertical="center"/>
    </xf>
    <xf numFmtId="0" fontId="0" fillId="2" borderId="2" xfId="0" applyFill="1" applyBorder="1" applyAlignment="1">
      <alignment horizontal="left" vertical="center"/>
    </xf>
    <xf numFmtId="0" fontId="1" fillId="2" borderId="4" xfId="0" applyFont="1" applyFill="1" applyBorder="1" applyAlignment="1">
      <alignment horizontal="center" vertical="center"/>
    </xf>
    <xf numFmtId="0" fontId="0" fillId="0" borderId="4" xfId="0" applyBorder="1" applyAlignment="1">
      <alignment horizontal="center" vertical="center"/>
    </xf>
    <xf numFmtId="0" fontId="0" fillId="3" borderId="1" xfId="0" applyFont="1" applyFill="1" applyBorder="1" applyAlignment="1">
      <alignment horizontal="left" vertical="center"/>
    </xf>
    <xf numFmtId="0" fontId="0" fillId="3" borderId="2" xfId="0" applyFill="1" applyBorder="1" applyAlignment="1">
      <alignment horizontal="left" vertical="center"/>
    </xf>
    <xf numFmtId="0" fontId="0" fillId="3" borderId="4" xfId="0" applyFont="1" applyFill="1" applyBorder="1" applyAlignment="1">
      <alignment horizontal="center" vertical="center"/>
    </xf>
    <xf numFmtId="0" fontId="1" fillId="3" borderId="4" xfId="0" applyFont="1" applyFill="1" applyBorder="1" applyAlignment="1">
      <alignment horizontal="center" vertical="center"/>
    </xf>
    <xf numFmtId="0" fontId="0" fillId="5" borderId="1" xfId="0" applyFont="1" applyFill="1" applyBorder="1" applyAlignment="1">
      <alignment horizontal="left" vertical="center"/>
    </xf>
    <xf numFmtId="0" fontId="0" fillId="5" borderId="2" xfId="0" applyFont="1" applyFill="1" applyBorder="1" applyAlignment="1">
      <alignment horizontal="left" vertical="center"/>
    </xf>
    <xf numFmtId="0" fontId="0" fillId="5" borderId="4" xfId="0" applyFill="1" applyBorder="1" applyAlignment="1">
      <alignment horizontal="center" vertical="center"/>
    </xf>
    <xf numFmtId="0" fontId="1" fillId="5" borderId="4" xfId="0" applyFont="1" applyFill="1" applyBorder="1" applyAlignment="1">
      <alignment horizontal="center" vertical="center"/>
    </xf>
    <xf numFmtId="0" fontId="0" fillId="3" borderId="2" xfId="0" applyFont="1" applyFill="1" applyBorder="1" applyAlignment="1">
      <alignment horizontal="left" vertical="center"/>
    </xf>
    <xf numFmtId="0" fontId="0" fillId="5" borderId="2" xfId="0" applyFill="1" applyBorder="1" applyAlignment="1">
      <alignment vertical="center"/>
    </xf>
    <xf numFmtId="0" fontId="0" fillId="5" borderId="3" xfId="0" applyFill="1" applyBorder="1" applyAlignment="1">
      <alignment vertical="center"/>
    </xf>
    <xf numFmtId="0" fontId="0" fillId="6" borderId="0" xfId="0" applyFont="1" applyFill="1"/>
    <xf numFmtId="49" fontId="0" fillId="6" borderId="0" xfId="0" applyNumberFormat="1" applyFont="1" applyFill="1"/>
    <xf numFmtId="49" fontId="0" fillId="0" borderId="0" xfId="0" applyNumberFormat="1" applyFont="1"/>
    <xf numFmtId="0" fontId="3" fillId="0" borderId="0" xfId="0" applyFont="1"/>
    <xf numFmtId="0" fontId="0" fillId="5" borderId="0" xfId="0" applyFont="1" applyFill="1"/>
    <xf numFmtId="0" fontId="0" fillId="0" borderId="0" xfId="0" applyFont="1"/>
    <xf numFmtId="0" fontId="0" fillId="5" borderId="0" xfId="0" applyFill="1"/>
    <xf numFmtId="0" fontId="3" fillId="5" borderId="0" xfId="0" applyFont="1" applyFill="1"/>
    <xf numFmtId="0" fontId="6" fillId="5" borderId="0" xfId="0" applyFont="1" applyFill="1"/>
    <xf numFmtId="0" fontId="5" fillId="5" borderId="0" xfId="0" applyFont="1" applyFill="1"/>
    <xf numFmtId="0" fontId="4" fillId="5" borderId="0" xfId="0" applyFont="1" applyFill="1"/>
    <xf numFmtId="176" fontId="0" fillId="0" borderId="0" xfId="0" applyNumberFormat="1" applyFont="1"/>
    <xf numFmtId="176" fontId="0" fillId="6" borderId="0" xfId="0" applyNumberFormat="1" applyFill="1"/>
    <xf numFmtId="176" fontId="0" fillId="0" borderId="9" xfId="0" applyNumberFormat="1" applyFont="1" applyBorder="1"/>
    <xf numFmtId="0" fontId="0" fillId="0" borderId="10" xfId="0" applyFont="1" applyBorder="1"/>
    <xf numFmtId="0" fontId="0" fillId="0" borderId="11" xfId="0" applyFont="1" applyBorder="1"/>
    <xf numFmtId="0" fontId="0" fillId="0" borderId="19" xfId="0" applyFont="1" applyBorder="1"/>
    <xf numFmtId="0" fontId="0" fillId="0" borderId="20" xfId="0" applyBorder="1"/>
    <xf numFmtId="177" fontId="0" fillId="0" borderId="21" xfId="0" applyNumberFormat="1" applyBorder="1"/>
    <xf numFmtId="0" fontId="0" fillId="0" borderId="22" xfId="0" applyBorder="1"/>
    <xf numFmtId="0" fontId="0" fillId="0" borderId="23" xfId="0" applyBorder="1"/>
    <xf numFmtId="178" fontId="0" fillId="6" borderId="17" xfId="0" applyNumberFormat="1" applyFill="1" applyBorder="1"/>
    <xf numFmtId="0" fontId="0" fillId="0" borderId="16" xfId="0" applyFont="1" applyBorder="1"/>
    <xf numFmtId="0" fontId="0" fillId="0" borderId="17" xfId="0" applyBorder="1"/>
    <xf numFmtId="0" fontId="0" fillId="0" borderId="18" xfId="0" applyBorder="1"/>
    <xf numFmtId="178" fontId="0" fillId="7" borderId="17" xfId="0" applyNumberFormat="1" applyFill="1" applyBorder="1"/>
    <xf numFmtId="176" fontId="0" fillId="7" borderId="24" xfId="0" applyNumberFormat="1" applyFill="1" applyBorder="1"/>
    <xf numFmtId="176" fontId="0" fillId="0" borderId="24" xfId="0" applyNumberFormat="1" applyBorder="1"/>
    <xf numFmtId="179" fontId="0" fillId="7" borderId="17" xfId="0" applyNumberFormat="1" applyFill="1" applyBorder="1"/>
    <xf numFmtId="177" fontId="0" fillId="0" borderId="0" xfId="0" applyNumberFormat="1"/>
    <xf numFmtId="178" fontId="0" fillId="6" borderId="0" xfId="0" applyNumberFormat="1" applyFill="1"/>
    <xf numFmtId="176" fontId="0" fillId="6" borderId="24" xfId="0" applyNumberFormat="1" applyFill="1" applyBorder="1"/>
    <xf numFmtId="0" fontId="9" fillId="0" borderId="4" xfId="0" applyFont="1" applyBorder="1" applyAlignment="1">
      <alignment wrapText="1"/>
    </xf>
    <xf numFmtId="0" fontId="0" fillId="5" borderId="4" xfId="0" applyFont="1" applyFill="1" applyBorder="1" applyAlignment="1">
      <alignment wrapText="1"/>
    </xf>
    <xf numFmtId="0" fontId="0" fillId="5" borderId="1" xfId="0" applyFont="1" applyFill="1" applyBorder="1"/>
    <xf numFmtId="0" fontId="0" fillId="5" borderId="3" xfId="0" applyFont="1" applyFill="1" applyBorder="1"/>
    <xf numFmtId="0" fontId="0" fillId="5" borderId="0" xfId="0" applyFont="1" applyFill="1" applyAlignment="1">
      <alignment horizontal="right"/>
    </xf>
    <xf numFmtId="49" fontId="0" fillId="8" borderId="0" xfId="0" applyNumberFormat="1" applyFill="1"/>
    <xf numFmtId="49" fontId="0" fillId="8" borderId="0" xfId="0" quotePrefix="1" applyNumberFormat="1" applyFill="1"/>
    <xf numFmtId="49" fontId="0" fillId="8" borderId="0" xfId="0" applyNumberFormat="1" applyFont="1" applyFill="1"/>
    <xf numFmtId="49" fontId="10" fillId="8" borderId="0" xfId="0" applyNumberFormat="1" applyFont="1" applyFill="1"/>
    <xf numFmtId="0" fontId="1" fillId="0" borderId="1" xfId="0" applyFont="1" applyBorder="1" applyAlignment="1">
      <alignment horizontal="left" vertical="center"/>
    </xf>
    <xf numFmtId="0" fontId="1" fillId="9" borderId="0" xfId="0" applyFont="1" applyFill="1" applyAlignment="1">
      <alignment horizontal="center" vertical="center"/>
    </xf>
    <xf numFmtId="0" fontId="1" fillId="10" borderId="0" xfId="0" applyFont="1" applyFill="1" applyAlignment="1">
      <alignment horizontal="center" vertical="center"/>
    </xf>
    <xf numFmtId="0" fontId="1" fillId="3" borderId="1" xfId="0" applyFont="1" applyFill="1" applyBorder="1" applyAlignment="1">
      <alignment horizontal="center" vertical="center"/>
    </xf>
    <xf numFmtId="0" fontId="1" fillId="3" borderId="2" xfId="0" applyFont="1" applyFill="1" applyBorder="1" applyAlignment="1">
      <alignment horizontal="center" vertical="center"/>
    </xf>
    <xf numFmtId="0" fontId="0" fillId="3" borderId="3" xfId="0" applyFill="1" applyBorder="1" applyAlignment="1">
      <alignment horizontal="left" vertical="center"/>
    </xf>
    <xf numFmtId="0" fontId="1" fillId="0" borderId="2" xfId="0" applyFont="1" applyBorder="1" applyAlignment="1">
      <alignment horizontal="center" vertical="center"/>
    </xf>
    <xf numFmtId="0" fontId="0" fillId="5" borderId="3" xfId="0" applyFill="1" applyBorder="1" applyAlignment="1">
      <alignment horizontal="left" vertical="center"/>
    </xf>
    <xf numFmtId="0" fontId="1" fillId="4" borderId="1" xfId="0" applyFont="1" applyFill="1" applyBorder="1" applyAlignment="1">
      <alignment horizontal="center" vertical="center"/>
    </xf>
    <xf numFmtId="0" fontId="1" fillId="9" borderId="2" xfId="0" applyFont="1" applyFill="1" applyBorder="1" applyAlignment="1">
      <alignment horizontal="center" vertical="center"/>
    </xf>
    <xf numFmtId="0" fontId="1" fillId="10" borderId="2" xfId="0" applyFont="1" applyFill="1" applyBorder="1" applyAlignment="1">
      <alignment horizontal="center" vertical="center"/>
    </xf>
    <xf numFmtId="0" fontId="1" fillId="4" borderId="2" xfId="0" applyFont="1" applyFill="1" applyBorder="1" applyAlignment="1">
      <alignment horizontal="center" vertical="center"/>
    </xf>
    <xf numFmtId="0" fontId="0" fillId="11" borderId="4" xfId="0" applyFill="1" applyBorder="1" applyAlignment="1">
      <alignment horizontal="center" vertical="center"/>
    </xf>
    <xf numFmtId="0" fontId="1" fillId="11" borderId="4" xfId="0" applyFont="1" applyFill="1" applyBorder="1" applyAlignment="1">
      <alignment horizontal="center" vertical="center"/>
    </xf>
    <xf numFmtId="49" fontId="0" fillId="0" borderId="0" xfId="0" applyNumberFormat="1"/>
    <xf numFmtId="0" fontId="0" fillId="0" borderId="4" xfId="0" applyBorder="1"/>
    <xf numFmtId="49" fontId="3" fillId="0" borderId="0" xfId="0" applyNumberFormat="1" applyFont="1"/>
    <xf numFmtId="0" fontId="0" fillId="0" borderId="0" xfId="0" applyAlignment="1">
      <alignment horizontal="center" vertical="center"/>
    </xf>
    <xf numFmtId="0" fontId="0" fillId="12" borderId="4" xfId="0" applyFill="1" applyBorder="1" applyAlignment="1">
      <alignment horizontal="center" vertical="center" wrapText="1"/>
    </xf>
    <xf numFmtId="0" fontId="12" fillId="12" borderId="4" xfId="0" applyFont="1" applyFill="1" applyBorder="1"/>
    <xf numFmtId="0" fontId="13" fillId="12" borderId="2" xfId="0" applyFont="1" applyFill="1" applyBorder="1"/>
    <xf numFmtId="0" fontId="14" fillId="12" borderId="2" xfId="0" applyFont="1" applyFill="1" applyBorder="1"/>
    <xf numFmtId="20" fontId="0" fillId="12" borderId="4" xfId="0" applyNumberFormat="1" applyFill="1" applyBorder="1" applyAlignment="1">
      <alignment horizontal="center" vertical="center" wrapText="1"/>
    </xf>
    <xf numFmtId="0" fontId="15" fillId="0" borderId="0" xfId="0" applyFont="1"/>
    <xf numFmtId="0" fontId="0" fillId="0" borderId="15" xfId="0" applyBorder="1"/>
    <xf numFmtId="0" fontId="0" fillId="13" borderId="25" xfId="0" applyFill="1" applyBorder="1"/>
    <xf numFmtId="0" fontId="0" fillId="0" borderId="26" xfId="0" applyBorder="1"/>
    <xf numFmtId="180" fontId="0" fillId="0" borderId="25" xfId="0" applyNumberFormat="1" applyBorder="1"/>
    <xf numFmtId="0" fontId="0" fillId="0" borderId="12" xfId="0" applyBorder="1"/>
    <xf numFmtId="0" fontId="0" fillId="0" borderId="27" xfId="0" applyBorder="1"/>
    <xf numFmtId="0" fontId="0" fillId="0" borderId="28" xfId="0" applyBorder="1"/>
    <xf numFmtId="180" fontId="0" fillId="0" borderId="27" xfId="0" applyNumberFormat="1" applyBorder="1"/>
    <xf numFmtId="0" fontId="0" fillId="13" borderId="27" xfId="0" applyFill="1" applyBorder="1"/>
    <xf numFmtId="180" fontId="0" fillId="13" borderId="27" xfId="0" applyNumberFormat="1" applyFill="1" applyBorder="1"/>
    <xf numFmtId="0" fontId="0" fillId="13" borderId="3" xfId="0" applyFill="1" applyBorder="1"/>
    <xf numFmtId="0" fontId="0" fillId="0" borderId="1" xfId="0" applyBorder="1"/>
    <xf numFmtId="0" fontId="0" fillId="0" borderId="8" xfId="0" applyBorder="1"/>
    <xf numFmtId="0" fontId="0" fillId="0" borderId="29" xfId="0" applyBorder="1"/>
    <xf numFmtId="0" fontId="0" fillId="0" borderId="30" xfId="0" applyBorder="1"/>
    <xf numFmtId="0" fontId="0" fillId="0" borderId="0" xfId="0" applyAlignment="1">
      <alignment horizontal="left" indent="1"/>
    </xf>
    <xf numFmtId="0" fontId="16" fillId="0" borderId="0" xfId="0" applyFont="1" applyAlignment="1">
      <alignment horizontal="left" indent="1"/>
    </xf>
    <xf numFmtId="0" fontId="17" fillId="0" borderId="0" xfId="0" applyFont="1"/>
    <xf numFmtId="0" fontId="18" fillId="0" borderId="0" xfId="0" applyFont="1"/>
    <xf numFmtId="0" fontId="12" fillId="0" borderId="0" xfId="0" applyFont="1"/>
    <xf numFmtId="0" fontId="16" fillId="0" borderId="0" xfId="0" applyFont="1"/>
    <xf numFmtId="0" fontId="12" fillId="13" borderId="4" xfId="0" applyFont="1" applyFill="1" applyBorder="1"/>
    <xf numFmtId="0" fontId="12" fillId="8" borderId="4" xfId="0" applyFont="1" applyFill="1" applyBorder="1"/>
    <xf numFmtId="0" fontId="0" fillId="14" borderId="4" xfId="0" applyFill="1" applyBorder="1" applyAlignment="1">
      <alignment horizontal="center" vertical="center" wrapText="1"/>
    </xf>
    <xf numFmtId="0" fontId="1" fillId="15" borderId="4" xfId="0" applyFont="1" applyFill="1" applyBorder="1" applyAlignment="1">
      <alignment horizontal="center" vertical="center"/>
    </xf>
    <xf numFmtId="0" fontId="1" fillId="14" borderId="12" xfId="0" applyFont="1" applyFill="1" applyBorder="1" applyAlignment="1">
      <alignment horizontal="center" vertical="center"/>
    </xf>
    <xf numFmtId="49" fontId="3" fillId="8" borderId="0" xfId="0" applyNumberFormat="1" applyFont="1" applyFill="1"/>
    <xf numFmtId="49" fontId="0" fillId="8" borderId="4" xfId="0" applyNumberFormat="1" applyFill="1" applyBorder="1"/>
    <xf numFmtId="49" fontId="0" fillId="0" borderId="0" xfId="0" quotePrefix="1" applyNumberFormat="1"/>
    <xf numFmtId="49" fontId="0" fillId="0" borderId="31" xfId="0" applyNumberFormat="1" applyBorder="1" applyAlignment="1">
      <alignment horizontal="center" vertical="center"/>
    </xf>
    <xf numFmtId="49" fontId="0" fillId="0" borderId="32" xfId="0" applyNumberFormat="1" applyBorder="1" applyAlignment="1">
      <alignment horizontal="center" vertical="center"/>
    </xf>
    <xf numFmtId="49" fontId="0" fillId="0" borderId="33" xfId="0" applyNumberFormat="1" applyBorder="1" applyAlignment="1">
      <alignment horizontal="center" vertical="center"/>
    </xf>
    <xf numFmtId="49" fontId="0" fillId="0" borderId="34" xfId="0" applyNumberFormat="1" applyBorder="1" applyAlignment="1">
      <alignment horizontal="center" vertical="center"/>
    </xf>
    <xf numFmtId="49" fontId="0" fillId="0" borderId="4" xfId="0" applyNumberFormat="1" applyBorder="1" applyAlignment="1">
      <alignment horizontal="center" vertical="center"/>
    </xf>
    <xf numFmtId="49" fontId="0" fillId="0" borderId="39" xfId="0" applyNumberFormat="1" applyBorder="1" applyAlignment="1">
      <alignment horizontal="center" vertical="center"/>
    </xf>
    <xf numFmtId="49" fontId="0" fillId="0" borderId="8" xfId="0" applyNumberFormat="1" applyBorder="1" applyAlignment="1">
      <alignment horizontal="center" vertical="center"/>
    </xf>
    <xf numFmtId="49" fontId="0" fillId="0" borderId="40" xfId="0" applyNumberFormat="1" applyBorder="1" applyAlignment="1">
      <alignment horizontal="center" vertical="center"/>
    </xf>
    <xf numFmtId="49" fontId="0" fillId="0" borderId="35" xfId="0" applyNumberFormat="1" applyBorder="1" applyAlignment="1">
      <alignment horizontal="center" vertical="center"/>
    </xf>
    <xf numFmtId="49" fontId="0" fillId="0" borderId="36" xfId="0" applyNumberFormat="1" applyBorder="1" applyAlignment="1">
      <alignment horizontal="center" vertical="center"/>
    </xf>
    <xf numFmtId="49" fontId="0" fillId="0" borderId="37" xfId="0" applyNumberFormat="1" applyBorder="1" applyAlignment="1">
      <alignment horizontal="center" vertical="center"/>
    </xf>
    <xf numFmtId="49" fontId="0" fillId="0" borderId="38" xfId="0" applyNumberFormat="1" applyBorder="1" applyAlignment="1">
      <alignment horizontal="center" vertical="center"/>
    </xf>
    <xf numFmtId="49" fontId="0" fillId="0" borderId="41" xfId="0" applyNumberFormat="1" applyBorder="1" applyAlignment="1">
      <alignment horizontal="center" vertical="center"/>
    </xf>
    <xf numFmtId="49" fontId="0" fillId="0" borderId="30" xfId="0" applyNumberFormat="1" applyBorder="1" applyAlignment="1">
      <alignment horizontal="center" vertical="center"/>
    </xf>
    <xf numFmtId="49" fontId="0" fillId="0" borderId="21" xfId="0" applyNumberFormat="1" applyBorder="1" applyAlignment="1">
      <alignment horizontal="center" vertical="center"/>
    </xf>
    <xf numFmtId="49" fontId="0" fillId="9" borderId="34" xfId="0" applyNumberFormat="1" applyFill="1" applyBorder="1" applyAlignment="1">
      <alignment horizontal="center" vertical="center"/>
    </xf>
    <xf numFmtId="49" fontId="0" fillId="9" borderId="4" xfId="0" applyNumberFormat="1" applyFill="1" applyBorder="1" applyAlignment="1">
      <alignment horizontal="center" vertical="center"/>
    </xf>
    <xf numFmtId="49" fontId="0" fillId="9" borderId="35" xfId="0" applyNumberFormat="1" applyFill="1" applyBorder="1" applyAlignment="1">
      <alignment horizontal="center" vertical="center"/>
    </xf>
    <xf numFmtId="49" fontId="0" fillId="13" borderId="0" xfId="0" applyNumberFormat="1" applyFill="1"/>
    <xf numFmtId="49" fontId="0" fillId="13" borderId="36" xfId="0" applyNumberFormat="1" applyFill="1" applyBorder="1" applyAlignment="1">
      <alignment horizontal="center" vertical="center"/>
    </xf>
    <xf numFmtId="49" fontId="15" fillId="0" borderId="0" xfId="0" applyNumberFormat="1" applyFont="1"/>
    <xf numFmtId="0" fontId="19" fillId="5" borderId="0" xfId="0" applyFont="1" applyFill="1"/>
    <xf numFmtId="0" fontId="0" fillId="2" borderId="4" xfId="0" applyFont="1" applyFill="1" applyBorder="1" applyAlignment="1">
      <alignment horizontal="center" vertical="center"/>
    </xf>
    <xf numFmtId="0" fontId="0" fillId="3" borderId="4" xfId="0" applyFont="1" applyFill="1" applyBorder="1" applyAlignment="1">
      <alignment horizontal="left" vertical="center"/>
    </xf>
    <xf numFmtId="0" fontId="0" fillId="5" borderId="4" xfId="0" applyFont="1" applyFill="1" applyBorder="1" applyAlignment="1">
      <alignment horizontal="left" vertical="center"/>
    </xf>
    <xf numFmtId="0" fontId="0" fillId="11" borderId="4" xfId="0" applyFont="1" applyFill="1" applyBorder="1" applyAlignment="1">
      <alignment horizontal="left" vertical="center"/>
    </xf>
    <xf numFmtId="49" fontId="0" fillId="0" borderId="4" xfId="0" applyNumberFormat="1" applyBorder="1" applyAlignment="1">
      <alignment horizontal="center" vertical="center"/>
    </xf>
    <xf numFmtId="0" fontId="0" fillId="0" borderId="4" xfId="0" applyBorder="1" applyAlignment="1">
      <alignment horizontal="center" vertical="center"/>
    </xf>
    <xf numFmtId="0" fontId="0" fillId="0" borderId="35" xfId="0" applyBorder="1" applyAlignment="1">
      <alignment horizontal="center" vertical="center"/>
    </xf>
    <xf numFmtId="49" fontId="0" fillId="0" borderId="1" xfId="0" applyNumberFormat="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42" xfId="0" applyBorder="1" applyAlignment="1">
      <alignment horizontal="center" vertical="center"/>
    </xf>
    <xf numFmtId="0" fontId="0" fillId="0" borderId="1" xfId="0" applyBorder="1" applyAlignment="1">
      <alignment horizontal="center" vertical="center"/>
    </xf>
    <xf numFmtId="0" fontId="1" fillId="13" borderId="0" xfId="0" applyFont="1" applyFill="1" applyAlignment="1">
      <alignment horizontal="center" vertical="center"/>
    </xf>
    <xf numFmtId="0" fontId="1" fillId="13" borderId="12" xfId="0" applyFont="1" applyFill="1" applyBorder="1" applyAlignment="1">
      <alignment horizontal="center" vertical="center"/>
    </xf>
    <xf numFmtId="0" fontId="1" fillId="16" borderId="4" xfId="0" applyFont="1" applyFill="1" applyBorder="1" applyAlignment="1">
      <alignment horizontal="center" vertical="center"/>
    </xf>
  </cellXfs>
  <cellStyles count="2">
    <cellStyle name="ハイパーリンク" xfId="1" builtinId="8"/>
    <cellStyle name="標準" xfId="0" builtinId="0"/>
  </cellStyles>
  <dxfs count="2">
    <dxf>
      <fill>
        <patternFill>
          <bgColor rgb="FFFFFF00"/>
        </patternFill>
      </fill>
    </dxf>
    <dxf>
      <fill>
        <patternFill>
          <bgColor rgb="FFFFFF00"/>
        </patternFill>
      </fill>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800000"/>
      <rgbColor rgb="FF008000"/>
      <rgbColor rgb="FF000080"/>
      <rgbColor rgb="FF808000"/>
      <rgbColor rgb="FF800080"/>
      <rgbColor rgb="FF008080"/>
      <rgbColor rgb="FFBFBFBF"/>
      <rgbColor rgb="FF808080"/>
      <rgbColor rgb="FF9999FF"/>
      <rgbColor rgb="FF993366"/>
      <rgbColor rgb="FFFFFFCC"/>
      <rgbColor rgb="FFCCFFFF"/>
      <rgbColor rgb="FF660066"/>
      <rgbColor rgb="FFFF8080"/>
      <rgbColor rgb="FF0070C0"/>
      <rgbColor rgb="FFD9D9D9"/>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C000"/>
      <rgbColor rgb="FFFF6600"/>
      <rgbColor rgb="FF666699"/>
      <rgbColor rgb="FFA6A6A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externalLink" Target="externalLinks/externalLink3.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externalLink" Target="externalLinks/externalLink2.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13.png"/><Relationship Id="rId13" Type="http://schemas.openxmlformats.org/officeDocument/2006/relationships/image" Target="../media/image117.png"/><Relationship Id="rId3" Type="http://schemas.openxmlformats.org/officeDocument/2006/relationships/image" Target="../media/image108.png"/><Relationship Id="rId7" Type="http://schemas.openxmlformats.org/officeDocument/2006/relationships/image" Target="../media/image112.png"/><Relationship Id="rId12" Type="http://schemas.openxmlformats.org/officeDocument/2006/relationships/image" Target="../media/image116.png"/><Relationship Id="rId2" Type="http://schemas.openxmlformats.org/officeDocument/2006/relationships/image" Target="../media/image107.png"/><Relationship Id="rId1" Type="http://schemas.openxmlformats.org/officeDocument/2006/relationships/image" Target="../media/image106.png"/><Relationship Id="rId6" Type="http://schemas.openxmlformats.org/officeDocument/2006/relationships/image" Target="../media/image111.png"/><Relationship Id="rId11" Type="http://schemas.openxmlformats.org/officeDocument/2006/relationships/image" Target="../media/image115.png"/><Relationship Id="rId5" Type="http://schemas.openxmlformats.org/officeDocument/2006/relationships/image" Target="../media/image110.png"/><Relationship Id="rId10" Type="http://schemas.openxmlformats.org/officeDocument/2006/relationships/image" Target="../media/image90.png"/><Relationship Id="rId4" Type="http://schemas.openxmlformats.org/officeDocument/2006/relationships/image" Target="../media/image109.png"/><Relationship Id="rId9" Type="http://schemas.openxmlformats.org/officeDocument/2006/relationships/image" Target="../media/image11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20.png"/><Relationship Id="rId2" Type="http://schemas.openxmlformats.org/officeDocument/2006/relationships/image" Target="../media/image119.png"/><Relationship Id="rId1" Type="http://schemas.openxmlformats.org/officeDocument/2006/relationships/image" Target="../media/image118.png"/><Relationship Id="rId6" Type="http://schemas.openxmlformats.org/officeDocument/2006/relationships/image" Target="../media/image123.png"/><Relationship Id="rId5" Type="http://schemas.openxmlformats.org/officeDocument/2006/relationships/image" Target="../media/image122.png"/><Relationship Id="rId4" Type="http://schemas.openxmlformats.org/officeDocument/2006/relationships/image" Target="../media/image121.png"/></Relationships>
</file>

<file path=xl/drawings/_rels/drawing12.xml.rels><?xml version="1.0" encoding="UTF-8" standalone="yes"?>
<Relationships xmlns="http://schemas.openxmlformats.org/package/2006/relationships"><Relationship Id="rId3" Type="http://schemas.openxmlformats.org/officeDocument/2006/relationships/image" Target="../media/image126.png"/><Relationship Id="rId2" Type="http://schemas.openxmlformats.org/officeDocument/2006/relationships/image" Target="../media/image125.png"/><Relationship Id="rId1" Type="http://schemas.openxmlformats.org/officeDocument/2006/relationships/image" Target="../media/image124.png"/><Relationship Id="rId5" Type="http://schemas.openxmlformats.org/officeDocument/2006/relationships/image" Target="../media/image128.png"/><Relationship Id="rId4" Type="http://schemas.openxmlformats.org/officeDocument/2006/relationships/image" Target="../media/image127.png"/></Relationships>
</file>

<file path=xl/drawings/_rels/drawing2.xml.rels><?xml version="1.0" encoding="UTF-8" standalone="yes"?>
<Relationships xmlns="http://schemas.openxmlformats.org/package/2006/relationships"><Relationship Id="rId8" Type="http://schemas.openxmlformats.org/officeDocument/2006/relationships/image" Target="../media/image14.png"/><Relationship Id="rId13" Type="http://schemas.openxmlformats.org/officeDocument/2006/relationships/image" Target="../media/image19.png"/><Relationship Id="rId3" Type="http://schemas.openxmlformats.org/officeDocument/2006/relationships/image" Target="../media/image9.png"/><Relationship Id="rId7" Type="http://schemas.openxmlformats.org/officeDocument/2006/relationships/image" Target="../media/image13.png"/><Relationship Id="rId12" Type="http://schemas.openxmlformats.org/officeDocument/2006/relationships/image" Target="../media/image18.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11" Type="http://schemas.openxmlformats.org/officeDocument/2006/relationships/image" Target="../media/image17.png"/><Relationship Id="rId5" Type="http://schemas.openxmlformats.org/officeDocument/2006/relationships/image" Target="../media/image11.png"/><Relationship Id="rId15" Type="http://schemas.openxmlformats.org/officeDocument/2006/relationships/image" Target="../media/image21.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15.png"/><Relationship Id="rId14" Type="http://schemas.openxmlformats.org/officeDocument/2006/relationships/image" Target="../media/image20.png"/></Relationships>
</file>

<file path=xl/drawings/_rels/drawing3.xml.rels><?xml version="1.0" encoding="UTF-8" standalone="yes"?>
<Relationships xmlns="http://schemas.openxmlformats.org/package/2006/relationships"><Relationship Id="rId13" Type="http://schemas.openxmlformats.org/officeDocument/2006/relationships/image" Target="../media/image34.png"/><Relationship Id="rId18" Type="http://schemas.openxmlformats.org/officeDocument/2006/relationships/image" Target="../media/image39.png"/><Relationship Id="rId26" Type="http://schemas.openxmlformats.org/officeDocument/2006/relationships/image" Target="../media/image47.png"/><Relationship Id="rId39" Type="http://schemas.openxmlformats.org/officeDocument/2006/relationships/image" Target="../media/image60.png"/><Relationship Id="rId21" Type="http://schemas.openxmlformats.org/officeDocument/2006/relationships/image" Target="../media/image42.png"/><Relationship Id="rId34" Type="http://schemas.openxmlformats.org/officeDocument/2006/relationships/image" Target="../media/image55.png"/><Relationship Id="rId42" Type="http://schemas.openxmlformats.org/officeDocument/2006/relationships/image" Target="../media/image63.png"/><Relationship Id="rId7" Type="http://schemas.openxmlformats.org/officeDocument/2006/relationships/image" Target="../media/image28.png"/><Relationship Id="rId2" Type="http://schemas.openxmlformats.org/officeDocument/2006/relationships/image" Target="../media/image23.png"/><Relationship Id="rId16" Type="http://schemas.openxmlformats.org/officeDocument/2006/relationships/image" Target="../media/image37.png"/><Relationship Id="rId29" Type="http://schemas.openxmlformats.org/officeDocument/2006/relationships/image" Target="../media/image50.png"/><Relationship Id="rId1" Type="http://schemas.openxmlformats.org/officeDocument/2006/relationships/image" Target="../media/image22.png"/><Relationship Id="rId6" Type="http://schemas.openxmlformats.org/officeDocument/2006/relationships/image" Target="../media/image27.png"/><Relationship Id="rId11" Type="http://schemas.openxmlformats.org/officeDocument/2006/relationships/image" Target="../media/image32.png"/><Relationship Id="rId24" Type="http://schemas.openxmlformats.org/officeDocument/2006/relationships/image" Target="../media/image45.png"/><Relationship Id="rId32" Type="http://schemas.openxmlformats.org/officeDocument/2006/relationships/image" Target="../media/image53.png"/><Relationship Id="rId37" Type="http://schemas.openxmlformats.org/officeDocument/2006/relationships/image" Target="../media/image58.png"/><Relationship Id="rId40" Type="http://schemas.openxmlformats.org/officeDocument/2006/relationships/image" Target="../media/image61.png"/><Relationship Id="rId45" Type="http://schemas.openxmlformats.org/officeDocument/2006/relationships/image" Target="../media/image66.png"/><Relationship Id="rId5" Type="http://schemas.openxmlformats.org/officeDocument/2006/relationships/image" Target="../media/image26.png"/><Relationship Id="rId15" Type="http://schemas.openxmlformats.org/officeDocument/2006/relationships/image" Target="../media/image36.png"/><Relationship Id="rId23" Type="http://schemas.openxmlformats.org/officeDocument/2006/relationships/image" Target="../media/image44.png"/><Relationship Id="rId28" Type="http://schemas.openxmlformats.org/officeDocument/2006/relationships/image" Target="../media/image49.png"/><Relationship Id="rId36" Type="http://schemas.openxmlformats.org/officeDocument/2006/relationships/image" Target="../media/image57.png"/><Relationship Id="rId10" Type="http://schemas.openxmlformats.org/officeDocument/2006/relationships/image" Target="../media/image31.png"/><Relationship Id="rId19" Type="http://schemas.openxmlformats.org/officeDocument/2006/relationships/image" Target="../media/image40.png"/><Relationship Id="rId31" Type="http://schemas.openxmlformats.org/officeDocument/2006/relationships/image" Target="../media/image52.png"/><Relationship Id="rId44" Type="http://schemas.openxmlformats.org/officeDocument/2006/relationships/image" Target="../media/image65.png"/><Relationship Id="rId4" Type="http://schemas.openxmlformats.org/officeDocument/2006/relationships/image" Target="../media/image25.png"/><Relationship Id="rId9" Type="http://schemas.openxmlformats.org/officeDocument/2006/relationships/image" Target="../media/image30.png"/><Relationship Id="rId14" Type="http://schemas.openxmlformats.org/officeDocument/2006/relationships/image" Target="../media/image35.png"/><Relationship Id="rId22" Type="http://schemas.openxmlformats.org/officeDocument/2006/relationships/image" Target="../media/image43.png"/><Relationship Id="rId27" Type="http://schemas.openxmlformats.org/officeDocument/2006/relationships/image" Target="../media/image48.png"/><Relationship Id="rId30" Type="http://schemas.openxmlformats.org/officeDocument/2006/relationships/image" Target="../media/image51.png"/><Relationship Id="rId35" Type="http://schemas.openxmlformats.org/officeDocument/2006/relationships/image" Target="../media/image56.png"/><Relationship Id="rId43" Type="http://schemas.openxmlformats.org/officeDocument/2006/relationships/image" Target="../media/image64.png"/><Relationship Id="rId8" Type="http://schemas.openxmlformats.org/officeDocument/2006/relationships/image" Target="../media/image29.png"/><Relationship Id="rId3" Type="http://schemas.openxmlformats.org/officeDocument/2006/relationships/image" Target="../media/image24.png"/><Relationship Id="rId12" Type="http://schemas.openxmlformats.org/officeDocument/2006/relationships/image" Target="../media/image33.png"/><Relationship Id="rId17" Type="http://schemas.openxmlformats.org/officeDocument/2006/relationships/image" Target="../media/image38.png"/><Relationship Id="rId25" Type="http://schemas.openxmlformats.org/officeDocument/2006/relationships/image" Target="../media/image46.png"/><Relationship Id="rId33" Type="http://schemas.openxmlformats.org/officeDocument/2006/relationships/image" Target="../media/image54.png"/><Relationship Id="rId38" Type="http://schemas.openxmlformats.org/officeDocument/2006/relationships/image" Target="../media/image59.png"/><Relationship Id="rId46" Type="http://schemas.openxmlformats.org/officeDocument/2006/relationships/image" Target="../media/image67.png"/><Relationship Id="rId20" Type="http://schemas.openxmlformats.org/officeDocument/2006/relationships/image" Target="../media/image41.png"/><Relationship Id="rId41" Type="http://schemas.openxmlformats.org/officeDocument/2006/relationships/image" Target="../media/image62.png"/></Relationships>
</file>

<file path=xl/drawings/_rels/drawing5.xml.rels><?xml version="1.0" encoding="UTF-8" standalone="yes"?>
<Relationships xmlns="http://schemas.openxmlformats.org/package/2006/relationships"><Relationship Id="rId2" Type="http://schemas.openxmlformats.org/officeDocument/2006/relationships/hyperlink" Target="JavaHelpNB_PIC32ConfigBits_1_18.html" TargetMode="External"/><Relationship Id="rId1" Type="http://schemas.openxmlformats.org/officeDocument/2006/relationships/hyperlink" Target="JavaHelpNB_PIC32ConfigBits_1_16.html" TargetMode="External"/></Relationships>
</file>

<file path=xl/drawings/_rels/drawing6.xml.rels><?xml version="1.0" encoding="UTF-8" standalone="yes"?>
<Relationships xmlns="http://schemas.openxmlformats.org/package/2006/relationships"><Relationship Id="rId3" Type="http://schemas.openxmlformats.org/officeDocument/2006/relationships/image" Target="../media/image70.png"/><Relationship Id="rId7" Type="http://schemas.openxmlformats.org/officeDocument/2006/relationships/image" Target="../media/image74.png"/><Relationship Id="rId2" Type="http://schemas.openxmlformats.org/officeDocument/2006/relationships/image" Target="../media/image69.png"/><Relationship Id="rId1" Type="http://schemas.openxmlformats.org/officeDocument/2006/relationships/image" Target="../media/image68.png"/><Relationship Id="rId6" Type="http://schemas.openxmlformats.org/officeDocument/2006/relationships/image" Target="../media/image73.png"/><Relationship Id="rId5" Type="http://schemas.openxmlformats.org/officeDocument/2006/relationships/image" Target="../media/image72.png"/><Relationship Id="rId4" Type="http://schemas.openxmlformats.org/officeDocument/2006/relationships/image" Target="../media/image71.png"/></Relationships>
</file>

<file path=xl/drawings/_rels/drawing7.xml.rels><?xml version="1.0" encoding="UTF-8" standalone="yes"?>
<Relationships xmlns="http://schemas.openxmlformats.org/package/2006/relationships"><Relationship Id="rId3" Type="http://schemas.openxmlformats.org/officeDocument/2006/relationships/image" Target="../media/image77.png"/><Relationship Id="rId2" Type="http://schemas.openxmlformats.org/officeDocument/2006/relationships/image" Target="../media/image76.png"/><Relationship Id="rId1" Type="http://schemas.openxmlformats.org/officeDocument/2006/relationships/image" Target="../media/image75.png"/><Relationship Id="rId6" Type="http://schemas.openxmlformats.org/officeDocument/2006/relationships/image" Target="../media/image80.png"/><Relationship Id="rId5" Type="http://schemas.openxmlformats.org/officeDocument/2006/relationships/image" Target="../media/image79.png"/><Relationship Id="rId4" Type="http://schemas.openxmlformats.org/officeDocument/2006/relationships/image" Target="../media/image78.png"/></Relationships>
</file>

<file path=xl/drawings/_rels/drawing8.xml.rels><?xml version="1.0" encoding="UTF-8" standalone="yes"?>
<Relationships xmlns="http://schemas.openxmlformats.org/package/2006/relationships"><Relationship Id="rId8" Type="http://schemas.openxmlformats.org/officeDocument/2006/relationships/image" Target="../media/image88.png"/><Relationship Id="rId13" Type="http://schemas.openxmlformats.org/officeDocument/2006/relationships/image" Target="../media/image93.png"/><Relationship Id="rId3" Type="http://schemas.openxmlformats.org/officeDocument/2006/relationships/image" Target="../media/image83.png"/><Relationship Id="rId7" Type="http://schemas.openxmlformats.org/officeDocument/2006/relationships/image" Target="../media/image87.png"/><Relationship Id="rId12" Type="http://schemas.openxmlformats.org/officeDocument/2006/relationships/image" Target="../media/image92.png"/><Relationship Id="rId2" Type="http://schemas.openxmlformats.org/officeDocument/2006/relationships/image" Target="../media/image82.png"/><Relationship Id="rId1" Type="http://schemas.openxmlformats.org/officeDocument/2006/relationships/image" Target="../media/image81.png"/><Relationship Id="rId6" Type="http://schemas.openxmlformats.org/officeDocument/2006/relationships/image" Target="../media/image86.png"/><Relationship Id="rId11" Type="http://schemas.openxmlformats.org/officeDocument/2006/relationships/image" Target="../media/image91.png"/><Relationship Id="rId5" Type="http://schemas.openxmlformats.org/officeDocument/2006/relationships/image" Target="../media/image85.png"/><Relationship Id="rId10" Type="http://schemas.openxmlformats.org/officeDocument/2006/relationships/image" Target="../media/image90.png"/><Relationship Id="rId4" Type="http://schemas.openxmlformats.org/officeDocument/2006/relationships/image" Target="../media/image84.png"/><Relationship Id="rId9" Type="http://schemas.openxmlformats.org/officeDocument/2006/relationships/image" Target="../media/image89.png"/></Relationships>
</file>

<file path=xl/drawings/_rels/drawing9.xml.rels><?xml version="1.0" encoding="UTF-8" standalone="yes"?>
<Relationships xmlns="http://schemas.openxmlformats.org/package/2006/relationships"><Relationship Id="rId8" Type="http://schemas.openxmlformats.org/officeDocument/2006/relationships/image" Target="../media/image101.png"/><Relationship Id="rId3" Type="http://schemas.openxmlformats.org/officeDocument/2006/relationships/image" Target="../media/image96.png"/><Relationship Id="rId7" Type="http://schemas.openxmlformats.org/officeDocument/2006/relationships/image" Target="../media/image100.png"/><Relationship Id="rId12" Type="http://schemas.openxmlformats.org/officeDocument/2006/relationships/image" Target="../media/image105.png"/><Relationship Id="rId2" Type="http://schemas.openxmlformats.org/officeDocument/2006/relationships/image" Target="../media/image95.png"/><Relationship Id="rId1" Type="http://schemas.openxmlformats.org/officeDocument/2006/relationships/image" Target="../media/image94.png"/><Relationship Id="rId6" Type="http://schemas.openxmlformats.org/officeDocument/2006/relationships/image" Target="../media/image99.png"/><Relationship Id="rId11" Type="http://schemas.openxmlformats.org/officeDocument/2006/relationships/image" Target="../media/image104.png"/><Relationship Id="rId5" Type="http://schemas.openxmlformats.org/officeDocument/2006/relationships/image" Target="../media/image98.png"/><Relationship Id="rId10" Type="http://schemas.openxmlformats.org/officeDocument/2006/relationships/image" Target="../media/image103.png"/><Relationship Id="rId4" Type="http://schemas.openxmlformats.org/officeDocument/2006/relationships/image" Target="../media/image97.png"/><Relationship Id="rId9" Type="http://schemas.openxmlformats.org/officeDocument/2006/relationships/image" Target="../media/image102.png"/></Relationships>
</file>

<file path=xl/drawings/drawing1.xml><?xml version="1.0" encoding="utf-8"?>
<xdr:wsDr xmlns:xdr="http://schemas.openxmlformats.org/drawingml/2006/spreadsheetDrawing" xmlns:a="http://schemas.openxmlformats.org/drawingml/2006/main">
  <xdr:twoCellAnchor editAs="oneCell">
    <xdr:from>
      <xdr:col>27</xdr:col>
      <xdr:colOff>476280</xdr:colOff>
      <xdr:row>0</xdr:row>
      <xdr:rowOff>0</xdr:rowOff>
    </xdr:from>
    <xdr:to>
      <xdr:col>39</xdr:col>
      <xdr:colOff>497520</xdr:colOff>
      <xdr:row>44</xdr:row>
      <xdr:rowOff>88200</xdr:rowOff>
    </xdr:to>
    <xdr:pic>
      <xdr:nvPicPr>
        <xdr:cNvPr id="2" name="Picture 169">
          <a:extLst>
            <a:ext uri="{FF2B5EF4-FFF2-40B4-BE49-F238E27FC236}">
              <a16:creationId xmlns:a16="http://schemas.microsoft.com/office/drawing/2014/main" id="{00000000-0008-0000-0000-000002000000}"/>
            </a:ext>
          </a:extLst>
        </xdr:cNvPr>
        <xdr:cNvPicPr/>
      </xdr:nvPicPr>
      <xdr:blipFill>
        <a:blip xmlns:r="http://schemas.openxmlformats.org/officeDocument/2006/relationships" r:embed="rId1"/>
        <a:stretch/>
      </xdr:blipFill>
      <xdr:spPr>
        <a:xfrm>
          <a:off x="14167440" y="0"/>
          <a:ext cx="7466040" cy="7632000"/>
        </a:xfrm>
        <a:prstGeom prst="rect">
          <a:avLst/>
        </a:prstGeom>
        <a:ln w="9360">
          <a:noFill/>
        </a:ln>
      </xdr:spPr>
    </xdr:pic>
    <xdr:clientData/>
  </xdr:twoCellAnchor>
  <xdr:twoCellAnchor editAs="oneCell">
    <xdr:from>
      <xdr:col>19</xdr:col>
      <xdr:colOff>21167</xdr:colOff>
      <xdr:row>58</xdr:row>
      <xdr:rowOff>137584</xdr:rowOff>
    </xdr:from>
    <xdr:to>
      <xdr:col>29</xdr:col>
      <xdr:colOff>571691</xdr:colOff>
      <xdr:row>67</xdr:row>
      <xdr:rowOff>42155</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10043584" y="9958917"/>
          <a:ext cx="6942857" cy="1428571"/>
        </a:xfrm>
        <a:prstGeom prst="rect">
          <a:avLst/>
        </a:prstGeom>
      </xdr:spPr>
    </xdr:pic>
    <xdr:clientData/>
  </xdr:twoCellAnchor>
  <xdr:twoCellAnchor editAs="oneCell">
    <xdr:from>
      <xdr:col>3</xdr:col>
      <xdr:colOff>0</xdr:colOff>
      <xdr:row>58</xdr:row>
      <xdr:rowOff>0</xdr:rowOff>
    </xdr:from>
    <xdr:to>
      <xdr:col>17</xdr:col>
      <xdr:colOff>416023</xdr:colOff>
      <xdr:row>79</xdr:row>
      <xdr:rowOff>34476</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555750" y="9821333"/>
          <a:ext cx="7676190" cy="3590476"/>
        </a:xfrm>
        <a:prstGeom prst="rect">
          <a:avLst/>
        </a:prstGeom>
      </xdr:spPr>
    </xdr:pic>
    <xdr:clientData/>
  </xdr:twoCellAnchor>
  <xdr:twoCellAnchor editAs="oneCell">
    <xdr:from>
      <xdr:col>3</xdr:col>
      <xdr:colOff>0</xdr:colOff>
      <xdr:row>80</xdr:row>
      <xdr:rowOff>0</xdr:rowOff>
    </xdr:from>
    <xdr:to>
      <xdr:col>17</xdr:col>
      <xdr:colOff>330309</xdr:colOff>
      <xdr:row>91</xdr:row>
      <xdr:rowOff>32572</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555750" y="13546667"/>
          <a:ext cx="7590476" cy="1895238"/>
        </a:xfrm>
        <a:prstGeom prst="rect">
          <a:avLst/>
        </a:prstGeom>
      </xdr:spPr>
    </xdr:pic>
    <xdr:clientData/>
  </xdr:twoCellAnchor>
  <xdr:twoCellAnchor editAs="oneCell">
    <xdr:from>
      <xdr:col>3</xdr:col>
      <xdr:colOff>0</xdr:colOff>
      <xdr:row>92</xdr:row>
      <xdr:rowOff>0</xdr:rowOff>
    </xdr:from>
    <xdr:to>
      <xdr:col>15</xdr:col>
      <xdr:colOff>642595</xdr:colOff>
      <xdr:row>127</xdr:row>
      <xdr:rowOff>54286</xdr:rowOff>
    </xdr:to>
    <xdr:pic>
      <xdr:nvPicPr>
        <xdr:cNvPr id="6" name="図 5">
          <a:extLst>
            <a:ext uri="{FF2B5EF4-FFF2-40B4-BE49-F238E27FC236}">
              <a16:creationId xmlns:a16="http://schemas.microsoft.com/office/drawing/2014/main" id="{A0062780-1A5C-4930-834F-E266EA8880FE}"/>
            </a:ext>
          </a:extLst>
        </xdr:cNvPr>
        <xdr:cNvPicPr>
          <a:picLocks noChangeAspect="1"/>
        </xdr:cNvPicPr>
      </xdr:nvPicPr>
      <xdr:blipFill>
        <a:blip xmlns:r="http://schemas.openxmlformats.org/officeDocument/2006/relationships" r:embed="rId5"/>
        <a:stretch>
          <a:fillRect/>
        </a:stretch>
      </xdr:blipFill>
      <xdr:spPr>
        <a:xfrm>
          <a:off x="1555750" y="15578667"/>
          <a:ext cx="6971428" cy="5980952"/>
        </a:xfrm>
        <a:prstGeom prst="rect">
          <a:avLst/>
        </a:prstGeom>
      </xdr:spPr>
    </xdr:pic>
    <xdr:clientData/>
  </xdr:twoCellAnchor>
  <xdr:twoCellAnchor editAs="oneCell">
    <xdr:from>
      <xdr:col>17</xdr:col>
      <xdr:colOff>0</xdr:colOff>
      <xdr:row>93</xdr:row>
      <xdr:rowOff>0</xdr:rowOff>
    </xdr:from>
    <xdr:to>
      <xdr:col>24</xdr:col>
      <xdr:colOff>199464</xdr:colOff>
      <xdr:row>114</xdr:row>
      <xdr:rowOff>15429</xdr:rowOff>
    </xdr:to>
    <xdr:pic>
      <xdr:nvPicPr>
        <xdr:cNvPr id="7" name="図 6">
          <a:extLst>
            <a:ext uri="{FF2B5EF4-FFF2-40B4-BE49-F238E27FC236}">
              <a16:creationId xmlns:a16="http://schemas.microsoft.com/office/drawing/2014/main" id="{A2A67964-D3F2-4493-A51E-1D6479D5C53F}"/>
            </a:ext>
          </a:extLst>
        </xdr:cNvPr>
        <xdr:cNvPicPr>
          <a:picLocks noChangeAspect="1"/>
        </xdr:cNvPicPr>
      </xdr:nvPicPr>
      <xdr:blipFill>
        <a:blip xmlns:r="http://schemas.openxmlformats.org/officeDocument/2006/relationships" r:embed="rId6"/>
        <a:stretch>
          <a:fillRect/>
        </a:stretch>
      </xdr:blipFill>
      <xdr:spPr>
        <a:xfrm>
          <a:off x="8815917" y="15748000"/>
          <a:ext cx="4485714" cy="3571429"/>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720</xdr:colOff>
      <xdr:row>270</xdr:row>
      <xdr:rowOff>720</xdr:rowOff>
    </xdr:from>
    <xdr:to>
      <xdr:col>13</xdr:col>
      <xdr:colOff>67680</xdr:colOff>
      <xdr:row>293</xdr:row>
      <xdr:rowOff>55439</xdr:rowOff>
    </xdr:to>
    <xdr:pic>
      <xdr:nvPicPr>
        <xdr:cNvPr id="88" name="図 1">
          <a:extLst>
            <a:ext uri="{FF2B5EF4-FFF2-40B4-BE49-F238E27FC236}">
              <a16:creationId xmlns:a16="http://schemas.microsoft.com/office/drawing/2014/main" id="{00000000-0008-0000-0A00-000058000000}"/>
            </a:ext>
          </a:extLst>
        </xdr:cNvPr>
        <xdr:cNvPicPr/>
      </xdr:nvPicPr>
      <xdr:blipFill>
        <a:blip xmlns:r="http://schemas.openxmlformats.org/officeDocument/2006/relationships" r:embed="rId1"/>
        <a:stretch/>
      </xdr:blipFill>
      <xdr:spPr>
        <a:xfrm>
          <a:off x="612000" y="39083400"/>
          <a:ext cx="7588440" cy="4086000"/>
        </a:xfrm>
        <a:prstGeom prst="rect">
          <a:avLst/>
        </a:prstGeom>
        <a:ln>
          <a:noFill/>
        </a:ln>
      </xdr:spPr>
    </xdr:pic>
    <xdr:clientData/>
  </xdr:twoCellAnchor>
  <xdr:twoCellAnchor editAs="oneCell">
    <xdr:from>
      <xdr:col>1</xdr:col>
      <xdr:colOff>10080</xdr:colOff>
      <xdr:row>292</xdr:row>
      <xdr:rowOff>152280</xdr:rowOff>
    </xdr:from>
    <xdr:to>
      <xdr:col>13</xdr:col>
      <xdr:colOff>29520</xdr:colOff>
      <xdr:row>328</xdr:row>
      <xdr:rowOff>74162</xdr:rowOff>
    </xdr:to>
    <xdr:pic>
      <xdr:nvPicPr>
        <xdr:cNvPr id="89" name="図 2">
          <a:extLst>
            <a:ext uri="{FF2B5EF4-FFF2-40B4-BE49-F238E27FC236}">
              <a16:creationId xmlns:a16="http://schemas.microsoft.com/office/drawing/2014/main" id="{00000000-0008-0000-0A00-000059000000}"/>
            </a:ext>
          </a:extLst>
        </xdr:cNvPr>
        <xdr:cNvPicPr/>
      </xdr:nvPicPr>
      <xdr:blipFill>
        <a:blip xmlns:r="http://schemas.openxmlformats.org/officeDocument/2006/relationships" r:embed="rId2"/>
        <a:stretch/>
      </xdr:blipFill>
      <xdr:spPr>
        <a:xfrm>
          <a:off x="621360" y="43090920"/>
          <a:ext cx="7540920" cy="6231240"/>
        </a:xfrm>
        <a:prstGeom prst="rect">
          <a:avLst/>
        </a:prstGeom>
        <a:ln>
          <a:noFill/>
        </a:ln>
      </xdr:spPr>
    </xdr:pic>
    <xdr:clientData/>
  </xdr:twoCellAnchor>
  <xdr:twoCellAnchor editAs="oneCell">
    <xdr:from>
      <xdr:col>2</xdr:col>
      <xdr:colOff>0</xdr:colOff>
      <xdr:row>31</xdr:row>
      <xdr:rowOff>720</xdr:rowOff>
    </xdr:from>
    <xdr:to>
      <xdr:col>13</xdr:col>
      <xdr:colOff>74520</xdr:colOff>
      <xdr:row>69</xdr:row>
      <xdr:rowOff>74880</xdr:rowOff>
    </xdr:to>
    <xdr:pic>
      <xdr:nvPicPr>
        <xdr:cNvPr id="90" name="図 3">
          <a:extLst>
            <a:ext uri="{FF2B5EF4-FFF2-40B4-BE49-F238E27FC236}">
              <a16:creationId xmlns:a16="http://schemas.microsoft.com/office/drawing/2014/main" id="{00000000-0008-0000-0A00-00005A000000}"/>
            </a:ext>
          </a:extLst>
        </xdr:cNvPr>
        <xdr:cNvPicPr/>
      </xdr:nvPicPr>
      <xdr:blipFill>
        <a:blip xmlns:r="http://schemas.openxmlformats.org/officeDocument/2006/relationships" r:embed="rId3"/>
        <a:stretch/>
      </xdr:blipFill>
      <xdr:spPr>
        <a:xfrm>
          <a:off x="1406520" y="5433480"/>
          <a:ext cx="6800760" cy="6734160"/>
        </a:xfrm>
        <a:prstGeom prst="rect">
          <a:avLst/>
        </a:prstGeom>
        <a:ln>
          <a:noFill/>
        </a:ln>
      </xdr:spPr>
    </xdr:pic>
    <xdr:clientData/>
  </xdr:twoCellAnchor>
  <xdr:twoCellAnchor editAs="oneCell">
    <xdr:from>
      <xdr:col>2</xdr:col>
      <xdr:colOff>419040</xdr:colOff>
      <xdr:row>66</xdr:row>
      <xdr:rowOff>142920</xdr:rowOff>
    </xdr:from>
    <xdr:to>
      <xdr:col>12</xdr:col>
      <xdr:colOff>580320</xdr:colOff>
      <xdr:row>69</xdr:row>
      <xdr:rowOff>47160</xdr:rowOff>
    </xdr:to>
    <xdr:sp macro="" textlink="">
      <xdr:nvSpPr>
        <xdr:cNvPr id="91" name="CustomShape 1">
          <a:extLst>
            <a:ext uri="{FF2B5EF4-FFF2-40B4-BE49-F238E27FC236}">
              <a16:creationId xmlns:a16="http://schemas.microsoft.com/office/drawing/2014/main" id="{00000000-0008-0000-0A00-00005B000000}"/>
            </a:ext>
          </a:extLst>
        </xdr:cNvPr>
        <xdr:cNvSpPr/>
      </xdr:nvSpPr>
      <xdr:spPr>
        <a:xfrm>
          <a:off x="1825560" y="11710080"/>
          <a:ext cx="6276240" cy="429840"/>
        </a:xfrm>
        <a:prstGeom prst="rect">
          <a:avLst/>
        </a:prstGeom>
        <a:noFill/>
        <a:ln w="12600">
          <a:solidFill>
            <a:srgbClr val="FF0000"/>
          </a:solidFill>
          <a:miter/>
        </a:ln>
      </xdr:spPr>
      <xdr:style>
        <a:lnRef idx="0">
          <a:scrgbClr r="0" g="0" b="0"/>
        </a:lnRef>
        <a:fillRef idx="0">
          <a:scrgbClr r="0" g="0" b="0"/>
        </a:fillRef>
        <a:effectRef idx="0">
          <a:scrgbClr r="0" g="0" b="0"/>
        </a:effectRef>
        <a:fontRef idx="minor"/>
      </xdr:style>
    </xdr:sp>
    <xdr:clientData/>
  </xdr:twoCellAnchor>
  <xdr:twoCellAnchor editAs="oneCell">
    <xdr:from>
      <xdr:col>1</xdr:col>
      <xdr:colOff>720</xdr:colOff>
      <xdr:row>332</xdr:row>
      <xdr:rowOff>720</xdr:rowOff>
    </xdr:from>
    <xdr:to>
      <xdr:col>12</xdr:col>
      <xdr:colOff>227160</xdr:colOff>
      <xdr:row>371</xdr:row>
      <xdr:rowOff>122400</xdr:rowOff>
    </xdr:to>
    <xdr:pic>
      <xdr:nvPicPr>
        <xdr:cNvPr id="92" name="図 1">
          <a:extLst>
            <a:ext uri="{FF2B5EF4-FFF2-40B4-BE49-F238E27FC236}">
              <a16:creationId xmlns:a16="http://schemas.microsoft.com/office/drawing/2014/main" id="{00000000-0008-0000-0A00-00005C000000}"/>
            </a:ext>
          </a:extLst>
        </xdr:cNvPr>
        <xdr:cNvPicPr/>
      </xdr:nvPicPr>
      <xdr:blipFill>
        <a:blip xmlns:r="http://schemas.openxmlformats.org/officeDocument/2006/relationships" r:embed="rId4"/>
        <a:stretch/>
      </xdr:blipFill>
      <xdr:spPr>
        <a:xfrm>
          <a:off x="612000" y="49949640"/>
          <a:ext cx="7136640" cy="6957000"/>
        </a:xfrm>
        <a:prstGeom prst="rect">
          <a:avLst/>
        </a:prstGeom>
        <a:ln>
          <a:noFill/>
        </a:ln>
      </xdr:spPr>
    </xdr:pic>
    <xdr:clientData/>
  </xdr:twoCellAnchor>
  <xdr:twoCellAnchor editAs="oneCell">
    <xdr:from>
      <xdr:col>13</xdr:col>
      <xdr:colOff>360</xdr:colOff>
      <xdr:row>332</xdr:row>
      <xdr:rowOff>720</xdr:rowOff>
    </xdr:from>
    <xdr:to>
      <xdr:col>24</xdr:col>
      <xdr:colOff>379800</xdr:colOff>
      <xdr:row>366</xdr:row>
      <xdr:rowOff>142199</xdr:rowOff>
    </xdr:to>
    <xdr:pic>
      <xdr:nvPicPr>
        <xdr:cNvPr id="93" name="図 3">
          <a:extLst>
            <a:ext uri="{FF2B5EF4-FFF2-40B4-BE49-F238E27FC236}">
              <a16:creationId xmlns:a16="http://schemas.microsoft.com/office/drawing/2014/main" id="{00000000-0008-0000-0A00-00005D000000}"/>
            </a:ext>
          </a:extLst>
        </xdr:cNvPr>
        <xdr:cNvPicPr/>
      </xdr:nvPicPr>
      <xdr:blipFill>
        <a:blip xmlns:r="http://schemas.openxmlformats.org/officeDocument/2006/relationships" r:embed="rId5"/>
        <a:stretch/>
      </xdr:blipFill>
      <xdr:spPr>
        <a:xfrm>
          <a:off x="8133120" y="49949640"/>
          <a:ext cx="7106040" cy="6100200"/>
        </a:xfrm>
        <a:prstGeom prst="rect">
          <a:avLst/>
        </a:prstGeom>
        <a:ln>
          <a:noFill/>
        </a:ln>
      </xdr:spPr>
    </xdr:pic>
    <xdr:clientData/>
  </xdr:twoCellAnchor>
  <xdr:twoCellAnchor editAs="oneCell">
    <xdr:from>
      <xdr:col>2</xdr:col>
      <xdr:colOff>203760</xdr:colOff>
      <xdr:row>376</xdr:row>
      <xdr:rowOff>13320</xdr:rowOff>
    </xdr:from>
    <xdr:to>
      <xdr:col>15</xdr:col>
      <xdr:colOff>528480</xdr:colOff>
      <xdr:row>395</xdr:row>
      <xdr:rowOff>78480</xdr:rowOff>
    </xdr:to>
    <xdr:pic>
      <xdr:nvPicPr>
        <xdr:cNvPr id="94" name="図 2">
          <a:extLst>
            <a:ext uri="{FF2B5EF4-FFF2-40B4-BE49-F238E27FC236}">
              <a16:creationId xmlns:a16="http://schemas.microsoft.com/office/drawing/2014/main" id="{00000000-0008-0000-0A00-00005E000000}"/>
            </a:ext>
          </a:extLst>
        </xdr:cNvPr>
        <xdr:cNvPicPr/>
      </xdr:nvPicPr>
      <xdr:blipFill>
        <a:blip xmlns:r="http://schemas.openxmlformats.org/officeDocument/2006/relationships" r:embed="rId6"/>
        <a:stretch/>
      </xdr:blipFill>
      <xdr:spPr>
        <a:xfrm>
          <a:off x="1610280" y="57673800"/>
          <a:ext cx="8274240" cy="3395160"/>
        </a:xfrm>
        <a:prstGeom prst="rect">
          <a:avLst/>
        </a:prstGeom>
        <a:ln>
          <a:noFill/>
        </a:ln>
      </xdr:spPr>
    </xdr:pic>
    <xdr:clientData/>
  </xdr:twoCellAnchor>
  <xdr:twoCellAnchor editAs="oneCell">
    <xdr:from>
      <xdr:col>17</xdr:col>
      <xdr:colOff>249120</xdr:colOff>
      <xdr:row>376</xdr:row>
      <xdr:rowOff>150480</xdr:rowOff>
    </xdr:from>
    <xdr:to>
      <xdr:col>25</xdr:col>
      <xdr:colOff>457200</xdr:colOff>
      <xdr:row>390</xdr:row>
      <xdr:rowOff>79200</xdr:rowOff>
    </xdr:to>
    <xdr:pic>
      <xdr:nvPicPr>
        <xdr:cNvPr id="95" name="図 4">
          <a:extLst>
            <a:ext uri="{FF2B5EF4-FFF2-40B4-BE49-F238E27FC236}">
              <a16:creationId xmlns:a16="http://schemas.microsoft.com/office/drawing/2014/main" id="{00000000-0008-0000-0A00-00005F000000}"/>
            </a:ext>
          </a:extLst>
        </xdr:cNvPr>
        <xdr:cNvPicPr/>
      </xdr:nvPicPr>
      <xdr:blipFill>
        <a:blip xmlns:r="http://schemas.openxmlformats.org/officeDocument/2006/relationships" r:embed="rId7"/>
        <a:stretch/>
      </xdr:blipFill>
      <xdr:spPr>
        <a:xfrm>
          <a:off x="10828080" y="57810960"/>
          <a:ext cx="5100120" cy="2382120"/>
        </a:xfrm>
        <a:prstGeom prst="rect">
          <a:avLst/>
        </a:prstGeom>
        <a:ln>
          <a:noFill/>
        </a:ln>
      </xdr:spPr>
    </xdr:pic>
    <xdr:clientData/>
  </xdr:twoCellAnchor>
  <xdr:twoCellAnchor>
    <xdr:from>
      <xdr:col>2</xdr:col>
      <xdr:colOff>49728</xdr:colOff>
      <xdr:row>180</xdr:row>
      <xdr:rowOff>156689</xdr:rowOff>
    </xdr:from>
    <xdr:to>
      <xdr:col>14</xdr:col>
      <xdr:colOff>282648</xdr:colOff>
      <xdr:row>234</xdr:row>
      <xdr:rowOff>82486</xdr:rowOff>
    </xdr:to>
    <xdr:grpSp>
      <xdr:nvGrpSpPr>
        <xdr:cNvPr id="2" name="グループ化 1">
          <a:extLst>
            <a:ext uri="{FF2B5EF4-FFF2-40B4-BE49-F238E27FC236}">
              <a16:creationId xmlns:a16="http://schemas.microsoft.com/office/drawing/2014/main" id="{00000000-0008-0000-0A00-000002000000}"/>
            </a:ext>
          </a:extLst>
        </xdr:cNvPr>
        <xdr:cNvGrpSpPr/>
      </xdr:nvGrpSpPr>
      <xdr:grpSpPr>
        <a:xfrm>
          <a:off x="1580149" y="30979161"/>
          <a:ext cx="8195392" cy="9172538"/>
          <a:chOff x="1798581" y="24281484"/>
          <a:chExt cx="8290133" cy="8170387"/>
        </a:xfrm>
      </xdr:grpSpPr>
      <xdr:pic>
        <xdr:nvPicPr>
          <xdr:cNvPr id="96" name="画像 4">
            <a:extLst>
              <a:ext uri="{FF2B5EF4-FFF2-40B4-BE49-F238E27FC236}">
                <a16:creationId xmlns:a16="http://schemas.microsoft.com/office/drawing/2014/main" id="{00000000-0008-0000-0A00-000060000000}"/>
              </a:ext>
            </a:extLst>
          </xdr:cNvPr>
          <xdr:cNvPicPr/>
        </xdr:nvPicPr>
        <xdr:blipFill>
          <a:blip xmlns:r="http://schemas.openxmlformats.org/officeDocument/2006/relationships" r:embed="rId8"/>
          <a:stretch/>
        </xdr:blipFill>
        <xdr:spPr>
          <a:xfrm>
            <a:off x="1851861" y="24621768"/>
            <a:ext cx="8042093" cy="1792863"/>
          </a:xfrm>
          <a:prstGeom prst="rect">
            <a:avLst/>
          </a:prstGeom>
          <a:ln>
            <a:noFill/>
          </a:ln>
        </xdr:spPr>
      </xdr:pic>
      <xdr:pic>
        <xdr:nvPicPr>
          <xdr:cNvPr id="97" name="画像 3">
            <a:extLst>
              <a:ext uri="{FF2B5EF4-FFF2-40B4-BE49-F238E27FC236}">
                <a16:creationId xmlns:a16="http://schemas.microsoft.com/office/drawing/2014/main" id="{00000000-0008-0000-0A00-000061000000}"/>
              </a:ext>
            </a:extLst>
          </xdr:cNvPr>
          <xdr:cNvPicPr/>
        </xdr:nvPicPr>
        <xdr:blipFill>
          <a:blip xmlns:r="http://schemas.openxmlformats.org/officeDocument/2006/relationships" r:embed="rId9"/>
          <a:stretch/>
        </xdr:blipFill>
        <xdr:spPr>
          <a:xfrm>
            <a:off x="1798581" y="26590353"/>
            <a:ext cx="8290133" cy="5861518"/>
          </a:xfrm>
          <a:prstGeom prst="rect">
            <a:avLst/>
          </a:prstGeom>
          <a:ln>
            <a:noFill/>
          </a:ln>
        </xdr:spPr>
      </xdr:pic>
      <xdr:sp macro="" textlink="">
        <xdr:nvSpPr>
          <xdr:cNvPr id="98" name="CustomShape 1">
            <a:extLst>
              <a:ext uri="{FF2B5EF4-FFF2-40B4-BE49-F238E27FC236}">
                <a16:creationId xmlns:a16="http://schemas.microsoft.com/office/drawing/2014/main" id="{00000000-0008-0000-0A00-000062000000}"/>
              </a:ext>
            </a:extLst>
          </xdr:cNvPr>
          <xdr:cNvSpPr/>
        </xdr:nvSpPr>
        <xdr:spPr>
          <a:xfrm>
            <a:off x="2926530" y="27646487"/>
            <a:ext cx="3919132" cy="198085"/>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99" name="CustomShape 1">
            <a:extLst>
              <a:ext uri="{FF2B5EF4-FFF2-40B4-BE49-F238E27FC236}">
                <a16:creationId xmlns:a16="http://schemas.microsoft.com/office/drawing/2014/main" id="{00000000-0008-0000-0A00-000063000000}"/>
              </a:ext>
            </a:extLst>
          </xdr:cNvPr>
          <xdr:cNvSpPr/>
        </xdr:nvSpPr>
        <xdr:spPr>
          <a:xfrm>
            <a:off x="2908170" y="29563275"/>
            <a:ext cx="3226817" cy="201642"/>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100" name="CustomShape 1">
            <a:extLst>
              <a:ext uri="{FF2B5EF4-FFF2-40B4-BE49-F238E27FC236}">
                <a16:creationId xmlns:a16="http://schemas.microsoft.com/office/drawing/2014/main" id="{00000000-0008-0000-0A00-000064000000}"/>
              </a:ext>
            </a:extLst>
          </xdr:cNvPr>
          <xdr:cNvSpPr/>
        </xdr:nvSpPr>
        <xdr:spPr>
          <a:xfrm>
            <a:off x="2898450" y="30116362"/>
            <a:ext cx="3226817" cy="201642"/>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101" name="CustomShape 1">
            <a:extLst>
              <a:ext uri="{FF2B5EF4-FFF2-40B4-BE49-F238E27FC236}">
                <a16:creationId xmlns:a16="http://schemas.microsoft.com/office/drawing/2014/main" id="{00000000-0008-0000-0A00-000065000000}"/>
              </a:ext>
            </a:extLst>
          </xdr:cNvPr>
          <xdr:cNvSpPr/>
        </xdr:nvSpPr>
        <xdr:spPr>
          <a:xfrm>
            <a:off x="2938050" y="31248095"/>
            <a:ext cx="3809332" cy="198085"/>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102" name="CustomShape 1">
            <a:extLst>
              <a:ext uri="{FF2B5EF4-FFF2-40B4-BE49-F238E27FC236}">
                <a16:creationId xmlns:a16="http://schemas.microsoft.com/office/drawing/2014/main" id="{00000000-0008-0000-0A00-000066000000}"/>
              </a:ext>
            </a:extLst>
          </xdr:cNvPr>
          <xdr:cNvSpPr/>
        </xdr:nvSpPr>
        <xdr:spPr>
          <a:xfrm>
            <a:off x="8153610" y="24281484"/>
            <a:ext cx="1708304" cy="611406"/>
          </a:xfrm>
          <a:prstGeom prst="wedgeRectCallout">
            <a:avLst>
              <a:gd name="adj1" fmla="val -108523"/>
              <a:gd name="adj2" fmla="val 22093"/>
            </a:avLst>
          </a:prstGeom>
          <a:solidFill>
            <a:srgbClr val="FFFFFF"/>
          </a:solidFill>
          <a:ln>
            <a:solidFill>
              <a:srgbClr val="FF3333"/>
            </a:solidFill>
          </a:ln>
        </xdr:spPr>
        <xdr:style>
          <a:lnRef idx="0">
            <a:scrgbClr r="0" g="0" b="0"/>
          </a:lnRef>
          <a:fillRef idx="0">
            <a:scrgbClr r="0" g="0" b="0"/>
          </a:fillRef>
          <a:effectRef idx="0">
            <a:scrgbClr r="0" g="0" b="0"/>
          </a:effectRef>
          <a:fontRef idx="minor"/>
        </xdr:style>
        <xdr:txBody>
          <a:bodyPr wrap="none" lIns="0" tIns="0" rIns="0" bIns="0" anchor="ctr"/>
          <a:lstStyle/>
          <a:p>
            <a:pPr algn="ctr">
              <a:lnSpc>
                <a:spcPct val="100000"/>
              </a:lnSpc>
            </a:pPr>
            <a:r>
              <a:rPr lang="en-US" sz="1200" b="0" strike="noStrike" spc="-1">
                <a:latin typeface="Times New Roman"/>
              </a:rPr>
              <a:t>ホストモードでは、</a:t>
            </a:r>
            <a:br/>
            <a:r>
              <a:rPr lang="en-US" sz="1200" b="0" strike="noStrike" spc="-1">
                <a:latin typeface="Times New Roman"/>
              </a:rPr>
              <a:t>U1EP0のみ使用。</a:t>
            </a:r>
          </a:p>
        </xdr:txBody>
      </xdr:sp>
    </xdr:grpSp>
    <xdr:clientData/>
  </xdr:twoCellAnchor>
  <xdr:twoCellAnchor editAs="oneCell">
    <xdr:from>
      <xdr:col>2</xdr:col>
      <xdr:colOff>78120</xdr:colOff>
      <xdr:row>124</xdr:row>
      <xdr:rowOff>360</xdr:rowOff>
    </xdr:from>
    <xdr:to>
      <xdr:col>12</xdr:col>
      <xdr:colOff>448200</xdr:colOff>
      <xdr:row>149</xdr:row>
      <xdr:rowOff>27360</xdr:rowOff>
    </xdr:to>
    <xdr:pic>
      <xdr:nvPicPr>
        <xdr:cNvPr id="103" name="図 9">
          <a:extLst>
            <a:ext uri="{FF2B5EF4-FFF2-40B4-BE49-F238E27FC236}">
              <a16:creationId xmlns:a16="http://schemas.microsoft.com/office/drawing/2014/main" id="{00000000-0008-0000-0A00-000067000000}"/>
            </a:ext>
          </a:extLst>
        </xdr:cNvPr>
        <xdr:cNvPicPr/>
      </xdr:nvPicPr>
      <xdr:blipFill>
        <a:blip xmlns:r="http://schemas.openxmlformats.org/officeDocument/2006/relationships" r:embed="rId10"/>
        <a:stretch/>
      </xdr:blipFill>
      <xdr:spPr>
        <a:xfrm>
          <a:off x="1484640" y="16124040"/>
          <a:ext cx="6485040" cy="4408560"/>
        </a:xfrm>
        <a:prstGeom prst="rect">
          <a:avLst/>
        </a:prstGeom>
        <a:ln>
          <a:noFill/>
        </a:ln>
      </xdr:spPr>
    </xdr:pic>
    <xdr:clientData/>
  </xdr:twoCellAnchor>
  <xdr:twoCellAnchor editAs="oneCell">
    <xdr:from>
      <xdr:col>2</xdr:col>
      <xdr:colOff>0</xdr:colOff>
      <xdr:row>83</xdr:row>
      <xdr:rowOff>0</xdr:rowOff>
    </xdr:from>
    <xdr:to>
      <xdr:col>14</xdr:col>
      <xdr:colOff>380385</xdr:colOff>
      <xdr:row>111</xdr:row>
      <xdr:rowOff>33964</xdr:rowOff>
    </xdr:to>
    <xdr:pic>
      <xdr:nvPicPr>
        <xdr:cNvPr id="3" name="図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11"/>
        <a:stretch>
          <a:fillRect/>
        </a:stretch>
      </xdr:blipFill>
      <xdr:spPr>
        <a:xfrm>
          <a:off x="1530421" y="14212584"/>
          <a:ext cx="8342857" cy="4828571"/>
        </a:xfrm>
        <a:prstGeom prst="rect">
          <a:avLst/>
        </a:prstGeom>
      </xdr:spPr>
    </xdr:pic>
    <xdr:clientData/>
  </xdr:twoCellAnchor>
  <xdr:twoCellAnchor>
    <xdr:from>
      <xdr:col>2</xdr:col>
      <xdr:colOff>0</xdr:colOff>
      <xdr:row>164</xdr:row>
      <xdr:rowOff>96318</xdr:rowOff>
    </xdr:from>
    <xdr:to>
      <xdr:col>19</xdr:col>
      <xdr:colOff>196021</xdr:colOff>
      <xdr:row>168</xdr:row>
      <xdr:rowOff>76383</xdr:rowOff>
    </xdr:to>
    <xdr:grpSp>
      <xdr:nvGrpSpPr>
        <xdr:cNvPr id="7" name="グループ化 6">
          <a:extLst>
            <a:ext uri="{FF2B5EF4-FFF2-40B4-BE49-F238E27FC236}">
              <a16:creationId xmlns:a16="http://schemas.microsoft.com/office/drawing/2014/main" id="{00000000-0008-0000-0A00-000007000000}"/>
            </a:ext>
          </a:extLst>
        </xdr:cNvPr>
        <xdr:cNvGrpSpPr/>
      </xdr:nvGrpSpPr>
      <xdr:grpSpPr>
        <a:xfrm>
          <a:off x="1530421" y="28179015"/>
          <a:ext cx="11476190" cy="665008"/>
          <a:chOff x="1530421" y="28179015"/>
          <a:chExt cx="11476190" cy="665008"/>
        </a:xfrm>
      </xdr:grpSpPr>
      <xdr:pic>
        <xdr:nvPicPr>
          <xdr:cNvPr id="5" name="図 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12"/>
          <a:stretch>
            <a:fillRect/>
          </a:stretch>
        </xdr:blipFill>
        <xdr:spPr>
          <a:xfrm>
            <a:off x="1530421" y="28596404"/>
            <a:ext cx="11476190" cy="247619"/>
          </a:xfrm>
          <a:prstGeom prst="rect">
            <a:avLst/>
          </a:prstGeom>
        </xdr:spPr>
      </xdr:pic>
      <xdr:pic>
        <xdr:nvPicPr>
          <xdr:cNvPr id="6" name="図 5">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13"/>
          <a:stretch>
            <a:fillRect/>
          </a:stretch>
        </xdr:blipFill>
        <xdr:spPr>
          <a:xfrm>
            <a:off x="1530421" y="28179015"/>
            <a:ext cx="11466667" cy="438095"/>
          </a:xfrm>
          <a:prstGeom prst="rect">
            <a:avLst/>
          </a:prstGeom>
        </xdr:spPr>
      </xdr:pic>
    </xdr:grp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9</xdr:col>
      <xdr:colOff>256457</xdr:colOff>
      <xdr:row>7</xdr:row>
      <xdr:rowOff>9395</xdr:rowOff>
    </xdr:to>
    <xdr:pic>
      <xdr:nvPicPr>
        <xdr:cNvPr id="2" name="図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1"/>
        <a:stretch>
          <a:fillRect/>
        </a:stretch>
      </xdr:blipFill>
      <xdr:spPr>
        <a:xfrm>
          <a:off x="685800" y="171450"/>
          <a:ext cx="5742857" cy="1038095"/>
        </a:xfrm>
        <a:prstGeom prst="rect">
          <a:avLst/>
        </a:prstGeom>
      </xdr:spPr>
    </xdr:pic>
    <xdr:clientData/>
  </xdr:twoCellAnchor>
  <xdr:twoCellAnchor editAs="oneCell">
    <xdr:from>
      <xdr:col>1</xdr:col>
      <xdr:colOff>0</xdr:colOff>
      <xdr:row>17</xdr:row>
      <xdr:rowOff>0</xdr:rowOff>
    </xdr:from>
    <xdr:to>
      <xdr:col>9</xdr:col>
      <xdr:colOff>304076</xdr:colOff>
      <xdr:row>22</xdr:row>
      <xdr:rowOff>37988</xdr:rowOff>
    </xdr:to>
    <xdr:pic>
      <xdr:nvPicPr>
        <xdr:cNvPr id="4" name="図 3">
          <a:extLst>
            <a:ext uri="{FF2B5EF4-FFF2-40B4-BE49-F238E27FC236}">
              <a16:creationId xmlns:a16="http://schemas.microsoft.com/office/drawing/2014/main" id="{00000000-0008-0000-0B00-000004000000}"/>
            </a:ext>
          </a:extLst>
        </xdr:cNvPr>
        <xdr:cNvPicPr>
          <a:picLocks noChangeAspect="1"/>
        </xdr:cNvPicPr>
      </xdr:nvPicPr>
      <xdr:blipFill>
        <a:blip xmlns:r="http://schemas.openxmlformats.org/officeDocument/2006/relationships" r:embed="rId2"/>
        <a:stretch>
          <a:fillRect/>
        </a:stretch>
      </xdr:blipFill>
      <xdr:spPr>
        <a:xfrm>
          <a:off x="685800" y="2914650"/>
          <a:ext cx="5790476" cy="895238"/>
        </a:xfrm>
        <a:prstGeom prst="rect">
          <a:avLst/>
        </a:prstGeom>
      </xdr:spPr>
    </xdr:pic>
    <xdr:clientData/>
  </xdr:twoCellAnchor>
  <xdr:twoCellAnchor editAs="oneCell">
    <xdr:from>
      <xdr:col>1</xdr:col>
      <xdr:colOff>0</xdr:colOff>
      <xdr:row>23</xdr:row>
      <xdr:rowOff>0</xdr:rowOff>
    </xdr:from>
    <xdr:to>
      <xdr:col>9</xdr:col>
      <xdr:colOff>246933</xdr:colOff>
      <xdr:row>28</xdr:row>
      <xdr:rowOff>47512</xdr:rowOff>
    </xdr:to>
    <xdr:pic>
      <xdr:nvPicPr>
        <xdr:cNvPr id="5" name="図 4">
          <a:extLst>
            <a:ext uri="{FF2B5EF4-FFF2-40B4-BE49-F238E27FC236}">
              <a16:creationId xmlns:a16="http://schemas.microsoft.com/office/drawing/2014/main" id="{00000000-0008-0000-0B00-000005000000}"/>
            </a:ext>
          </a:extLst>
        </xdr:cNvPr>
        <xdr:cNvPicPr>
          <a:picLocks noChangeAspect="1"/>
        </xdr:cNvPicPr>
      </xdr:nvPicPr>
      <xdr:blipFill>
        <a:blip xmlns:r="http://schemas.openxmlformats.org/officeDocument/2006/relationships" r:embed="rId3"/>
        <a:stretch>
          <a:fillRect/>
        </a:stretch>
      </xdr:blipFill>
      <xdr:spPr>
        <a:xfrm>
          <a:off x="685800" y="3943350"/>
          <a:ext cx="5733333" cy="904762"/>
        </a:xfrm>
        <a:prstGeom prst="rect">
          <a:avLst/>
        </a:prstGeom>
      </xdr:spPr>
    </xdr:pic>
    <xdr:clientData/>
  </xdr:twoCellAnchor>
  <xdr:twoCellAnchor editAs="oneCell">
    <xdr:from>
      <xdr:col>1</xdr:col>
      <xdr:colOff>0</xdr:colOff>
      <xdr:row>29</xdr:row>
      <xdr:rowOff>0</xdr:rowOff>
    </xdr:from>
    <xdr:to>
      <xdr:col>9</xdr:col>
      <xdr:colOff>285029</xdr:colOff>
      <xdr:row>34</xdr:row>
      <xdr:rowOff>47512</xdr:rowOff>
    </xdr:to>
    <xdr:pic>
      <xdr:nvPicPr>
        <xdr:cNvPr id="6" name="図 5">
          <a:extLst>
            <a:ext uri="{FF2B5EF4-FFF2-40B4-BE49-F238E27FC236}">
              <a16:creationId xmlns:a16="http://schemas.microsoft.com/office/drawing/2014/main" id="{00000000-0008-0000-0B00-000006000000}"/>
            </a:ext>
          </a:extLst>
        </xdr:cNvPr>
        <xdr:cNvPicPr>
          <a:picLocks noChangeAspect="1"/>
        </xdr:cNvPicPr>
      </xdr:nvPicPr>
      <xdr:blipFill>
        <a:blip xmlns:r="http://schemas.openxmlformats.org/officeDocument/2006/relationships" r:embed="rId4"/>
        <a:stretch>
          <a:fillRect/>
        </a:stretch>
      </xdr:blipFill>
      <xdr:spPr>
        <a:xfrm>
          <a:off x="685800" y="4972050"/>
          <a:ext cx="5771429" cy="904762"/>
        </a:xfrm>
        <a:prstGeom prst="rect">
          <a:avLst/>
        </a:prstGeom>
      </xdr:spPr>
    </xdr:pic>
    <xdr:clientData/>
  </xdr:twoCellAnchor>
  <xdr:twoCellAnchor editAs="oneCell">
    <xdr:from>
      <xdr:col>1</xdr:col>
      <xdr:colOff>0</xdr:colOff>
      <xdr:row>8</xdr:row>
      <xdr:rowOff>0</xdr:rowOff>
    </xdr:from>
    <xdr:to>
      <xdr:col>9</xdr:col>
      <xdr:colOff>208838</xdr:colOff>
      <xdr:row>13</xdr:row>
      <xdr:rowOff>37988</xdr:rowOff>
    </xdr:to>
    <xdr:pic>
      <xdr:nvPicPr>
        <xdr:cNvPr id="7" name="図 6">
          <a:extLst>
            <a:ext uri="{FF2B5EF4-FFF2-40B4-BE49-F238E27FC236}">
              <a16:creationId xmlns:a16="http://schemas.microsoft.com/office/drawing/2014/main" id="{00000000-0008-0000-0B00-000007000000}"/>
            </a:ext>
          </a:extLst>
        </xdr:cNvPr>
        <xdr:cNvPicPr>
          <a:picLocks noChangeAspect="1"/>
        </xdr:cNvPicPr>
      </xdr:nvPicPr>
      <xdr:blipFill>
        <a:blip xmlns:r="http://schemas.openxmlformats.org/officeDocument/2006/relationships" r:embed="rId5"/>
        <a:stretch>
          <a:fillRect/>
        </a:stretch>
      </xdr:blipFill>
      <xdr:spPr>
        <a:xfrm>
          <a:off x="685800" y="1371600"/>
          <a:ext cx="5695238" cy="895238"/>
        </a:xfrm>
        <a:prstGeom prst="rect">
          <a:avLst/>
        </a:prstGeom>
      </xdr:spPr>
    </xdr:pic>
    <xdr:clientData/>
  </xdr:twoCellAnchor>
  <xdr:twoCellAnchor editAs="oneCell">
    <xdr:from>
      <xdr:col>1</xdr:col>
      <xdr:colOff>0</xdr:colOff>
      <xdr:row>35</xdr:row>
      <xdr:rowOff>0</xdr:rowOff>
    </xdr:from>
    <xdr:to>
      <xdr:col>9</xdr:col>
      <xdr:colOff>275505</xdr:colOff>
      <xdr:row>40</xdr:row>
      <xdr:rowOff>47512</xdr:rowOff>
    </xdr:to>
    <xdr:pic>
      <xdr:nvPicPr>
        <xdr:cNvPr id="8" name="図 7">
          <a:extLst>
            <a:ext uri="{FF2B5EF4-FFF2-40B4-BE49-F238E27FC236}">
              <a16:creationId xmlns:a16="http://schemas.microsoft.com/office/drawing/2014/main" id="{00000000-0008-0000-0B00-000008000000}"/>
            </a:ext>
          </a:extLst>
        </xdr:cNvPr>
        <xdr:cNvPicPr>
          <a:picLocks noChangeAspect="1"/>
        </xdr:cNvPicPr>
      </xdr:nvPicPr>
      <xdr:blipFill>
        <a:blip xmlns:r="http://schemas.openxmlformats.org/officeDocument/2006/relationships" r:embed="rId6"/>
        <a:stretch>
          <a:fillRect/>
        </a:stretch>
      </xdr:blipFill>
      <xdr:spPr>
        <a:xfrm>
          <a:off x="685800" y="6000750"/>
          <a:ext cx="5761905" cy="904762"/>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167</xdr:row>
      <xdr:rowOff>142920</xdr:rowOff>
    </xdr:from>
    <xdr:to>
      <xdr:col>13</xdr:col>
      <xdr:colOff>259560</xdr:colOff>
      <xdr:row>216</xdr:row>
      <xdr:rowOff>30960</xdr:rowOff>
    </xdr:to>
    <xdr:pic>
      <xdr:nvPicPr>
        <xdr:cNvPr id="120" name="Picture 2">
          <a:extLst>
            <a:ext uri="{FF2B5EF4-FFF2-40B4-BE49-F238E27FC236}">
              <a16:creationId xmlns:a16="http://schemas.microsoft.com/office/drawing/2014/main" id="{00000000-0008-0000-0C00-000078000000}"/>
            </a:ext>
          </a:extLst>
        </xdr:cNvPr>
        <xdr:cNvPicPr/>
      </xdr:nvPicPr>
      <xdr:blipFill>
        <a:blip xmlns:r="http://schemas.openxmlformats.org/officeDocument/2006/relationships" r:embed="rId1"/>
        <a:stretch/>
      </xdr:blipFill>
      <xdr:spPr>
        <a:xfrm>
          <a:off x="601920" y="28774800"/>
          <a:ext cx="7483320" cy="8289360"/>
        </a:xfrm>
        <a:prstGeom prst="rect">
          <a:avLst/>
        </a:prstGeom>
        <a:ln w="9360">
          <a:noFill/>
        </a:ln>
      </xdr:spPr>
    </xdr:pic>
    <xdr:clientData/>
  </xdr:twoCellAnchor>
  <xdr:twoCellAnchor editAs="oneCell">
    <xdr:from>
      <xdr:col>19</xdr:col>
      <xdr:colOff>66600</xdr:colOff>
      <xdr:row>101</xdr:row>
      <xdr:rowOff>0</xdr:rowOff>
    </xdr:from>
    <xdr:to>
      <xdr:col>22</xdr:col>
      <xdr:colOff>126000</xdr:colOff>
      <xdr:row>125</xdr:row>
      <xdr:rowOff>11880</xdr:rowOff>
    </xdr:to>
    <xdr:pic>
      <xdr:nvPicPr>
        <xdr:cNvPr id="121" name="Picture 11">
          <a:extLst>
            <a:ext uri="{FF2B5EF4-FFF2-40B4-BE49-F238E27FC236}">
              <a16:creationId xmlns:a16="http://schemas.microsoft.com/office/drawing/2014/main" id="{00000000-0008-0000-0C00-000079000000}"/>
            </a:ext>
          </a:extLst>
        </xdr:cNvPr>
        <xdr:cNvPicPr/>
      </xdr:nvPicPr>
      <xdr:blipFill>
        <a:blip xmlns:r="http://schemas.openxmlformats.org/officeDocument/2006/relationships" r:embed="rId2"/>
        <a:stretch/>
      </xdr:blipFill>
      <xdr:spPr>
        <a:xfrm>
          <a:off x="12230640" y="17316360"/>
          <a:ext cx="2355480" cy="4126680"/>
        </a:xfrm>
        <a:prstGeom prst="rect">
          <a:avLst/>
        </a:prstGeom>
        <a:ln w="9360">
          <a:noFill/>
        </a:ln>
      </xdr:spPr>
    </xdr:pic>
    <xdr:clientData/>
  </xdr:twoCellAnchor>
  <xdr:twoCellAnchor editAs="oneCell">
    <xdr:from>
      <xdr:col>1</xdr:col>
      <xdr:colOff>0</xdr:colOff>
      <xdr:row>101</xdr:row>
      <xdr:rowOff>0</xdr:rowOff>
    </xdr:from>
    <xdr:to>
      <xdr:col>17</xdr:col>
      <xdr:colOff>364320</xdr:colOff>
      <xdr:row>147</xdr:row>
      <xdr:rowOff>164160</xdr:rowOff>
    </xdr:to>
    <xdr:pic>
      <xdr:nvPicPr>
        <xdr:cNvPr id="122" name="Picture 36">
          <a:extLst>
            <a:ext uri="{FF2B5EF4-FFF2-40B4-BE49-F238E27FC236}">
              <a16:creationId xmlns:a16="http://schemas.microsoft.com/office/drawing/2014/main" id="{00000000-0008-0000-0C00-00007A000000}"/>
            </a:ext>
          </a:extLst>
        </xdr:cNvPr>
        <xdr:cNvPicPr/>
      </xdr:nvPicPr>
      <xdr:blipFill>
        <a:blip xmlns:r="http://schemas.openxmlformats.org/officeDocument/2006/relationships" r:embed="rId3"/>
        <a:stretch/>
      </xdr:blipFill>
      <xdr:spPr>
        <a:xfrm>
          <a:off x="601920" y="17316360"/>
          <a:ext cx="10398600" cy="8050680"/>
        </a:xfrm>
        <a:prstGeom prst="rect">
          <a:avLst/>
        </a:prstGeom>
        <a:ln w="9360">
          <a:noFill/>
        </a:ln>
      </xdr:spPr>
    </xdr:pic>
    <xdr:clientData/>
  </xdr:twoCellAnchor>
  <xdr:twoCellAnchor editAs="oneCell">
    <xdr:from>
      <xdr:col>1</xdr:col>
      <xdr:colOff>0</xdr:colOff>
      <xdr:row>52</xdr:row>
      <xdr:rowOff>0</xdr:rowOff>
    </xdr:from>
    <xdr:to>
      <xdr:col>12</xdr:col>
      <xdr:colOff>40320</xdr:colOff>
      <xdr:row>97</xdr:row>
      <xdr:rowOff>135720</xdr:rowOff>
    </xdr:to>
    <xdr:pic>
      <xdr:nvPicPr>
        <xdr:cNvPr id="123" name="Picture 69">
          <a:extLst>
            <a:ext uri="{FF2B5EF4-FFF2-40B4-BE49-F238E27FC236}">
              <a16:creationId xmlns:a16="http://schemas.microsoft.com/office/drawing/2014/main" id="{00000000-0008-0000-0C00-00007B000000}"/>
            </a:ext>
          </a:extLst>
        </xdr:cNvPr>
        <xdr:cNvPicPr/>
      </xdr:nvPicPr>
      <xdr:blipFill>
        <a:blip xmlns:r="http://schemas.openxmlformats.org/officeDocument/2006/relationships" r:embed="rId4"/>
        <a:stretch/>
      </xdr:blipFill>
      <xdr:spPr>
        <a:xfrm>
          <a:off x="601920" y="8915400"/>
          <a:ext cx="6662160" cy="7850880"/>
        </a:xfrm>
        <a:prstGeom prst="rect">
          <a:avLst/>
        </a:prstGeom>
        <a:ln w="9360">
          <a:noFill/>
        </a:ln>
      </xdr:spPr>
    </xdr:pic>
    <xdr:clientData/>
  </xdr:twoCellAnchor>
  <xdr:twoCellAnchor editAs="oneCell">
    <xdr:from>
      <xdr:col>1</xdr:col>
      <xdr:colOff>0</xdr:colOff>
      <xdr:row>7</xdr:row>
      <xdr:rowOff>0</xdr:rowOff>
    </xdr:from>
    <xdr:to>
      <xdr:col>17</xdr:col>
      <xdr:colOff>897840</xdr:colOff>
      <xdr:row>46</xdr:row>
      <xdr:rowOff>30960</xdr:rowOff>
    </xdr:to>
    <xdr:pic>
      <xdr:nvPicPr>
        <xdr:cNvPr id="124" name="Picture 70">
          <a:extLst>
            <a:ext uri="{FF2B5EF4-FFF2-40B4-BE49-F238E27FC236}">
              <a16:creationId xmlns:a16="http://schemas.microsoft.com/office/drawing/2014/main" id="{00000000-0008-0000-0C00-00007C000000}"/>
            </a:ext>
          </a:extLst>
        </xdr:cNvPr>
        <xdr:cNvPicPr/>
      </xdr:nvPicPr>
      <xdr:blipFill>
        <a:blip xmlns:r="http://schemas.openxmlformats.org/officeDocument/2006/relationships" r:embed="rId5"/>
        <a:stretch/>
      </xdr:blipFill>
      <xdr:spPr>
        <a:xfrm>
          <a:off x="601920" y="1199880"/>
          <a:ext cx="10932120" cy="6717600"/>
        </a:xfrm>
        <a:prstGeom prst="rect">
          <a:avLst/>
        </a:prstGeom>
        <a:ln w="9360">
          <a:noFill/>
        </a:ln>
      </xdr:spPr>
    </xdr:pic>
    <xdr:clientData/>
  </xdr:twoCellAnchor>
  <xdr:twoCellAnchor editAs="oneCell">
    <xdr:from>
      <xdr:col>17</xdr:col>
      <xdr:colOff>857160</xdr:colOff>
      <xdr:row>136</xdr:row>
      <xdr:rowOff>85680</xdr:rowOff>
    </xdr:from>
    <xdr:to>
      <xdr:col>25</xdr:col>
      <xdr:colOff>373680</xdr:colOff>
      <xdr:row>148</xdr:row>
      <xdr:rowOff>97560</xdr:rowOff>
    </xdr:to>
    <xdr:sp macro="" textlink="">
      <xdr:nvSpPr>
        <xdr:cNvPr id="125" name="CustomShape 1">
          <a:extLst>
            <a:ext uri="{FF2B5EF4-FFF2-40B4-BE49-F238E27FC236}">
              <a16:creationId xmlns:a16="http://schemas.microsoft.com/office/drawing/2014/main" id="{00000000-0008-0000-0C00-00007D000000}"/>
            </a:ext>
          </a:extLst>
        </xdr:cNvPr>
        <xdr:cNvSpPr/>
      </xdr:nvSpPr>
      <xdr:spPr>
        <a:xfrm>
          <a:off x="11493360" y="23402880"/>
          <a:ext cx="5199480" cy="2069280"/>
        </a:xfrm>
        <a:prstGeom prst="ellipse">
          <a:avLst/>
        </a:prstGeom>
        <a:noFill/>
        <a:ln w="19080">
          <a:solidFill>
            <a:srgbClr val="0070C0"/>
          </a:solidFill>
          <a:miter/>
        </a:ln>
      </xdr:spPr>
      <xdr:style>
        <a:lnRef idx="0">
          <a:scrgbClr r="0" g="0" b="0"/>
        </a:lnRef>
        <a:fillRef idx="0">
          <a:scrgbClr r="0" g="0" b="0"/>
        </a:fillRef>
        <a:effectRef idx="0">
          <a:scrgbClr r="0" g="0" b="0"/>
        </a:effectRef>
        <a:fontRef idx="minor"/>
      </xdr:style>
    </xdr:sp>
    <xdr:clientData/>
  </xdr:twoCellAnchor>
  <xdr:twoCellAnchor editAs="oneCell">
    <xdr:from>
      <xdr:col>18</xdr:col>
      <xdr:colOff>28440</xdr:colOff>
      <xdr:row>30</xdr:row>
      <xdr:rowOff>142920</xdr:rowOff>
    </xdr:from>
    <xdr:to>
      <xdr:col>25</xdr:col>
      <xdr:colOff>154440</xdr:colOff>
      <xdr:row>43</xdr:row>
      <xdr:rowOff>11880</xdr:rowOff>
    </xdr:to>
    <xdr:sp macro="" textlink="">
      <xdr:nvSpPr>
        <xdr:cNvPr id="126" name="CustomShape 1">
          <a:extLst>
            <a:ext uri="{FF2B5EF4-FFF2-40B4-BE49-F238E27FC236}">
              <a16:creationId xmlns:a16="http://schemas.microsoft.com/office/drawing/2014/main" id="{00000000-0008-0000-0C00-00007E000000}"/>
            </a:ext>
          </a:extLst>
        </xdr:cNvPr>
        <xdr:cNvSpPr/>
      </xdr:nvSpPr>
      <xdr:spPr>
        <a:xfrm>
          <a:off x="11590200" y="5286240"/>
          <a:ext cx="4883400" cy="2097720"/>
        </a:xfrm>
        <a:prstGeom prst="ellipse">
          <a:avLst/>
        </a:prstGeom>
        <a:noFill/>
        <a:ln w="19080">
          <a:solidFill>
            <a:srgbClr val="0070C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27" name="CustomShape 1" hidden="1">
          <a:extLst>
            <a:ext uri="{FF2B5EF4-FFF2-40B4-BE49-F238E27FC236}">
              <a16:creationId xmlns:a16="http://schemas.microsoft.com/office/drawing/2014/main" id="{00000000-0008-0000-0C00-00007F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28" name="CustomShape 1" hidden="1">
          <a:extLst>
            <a:ext uri="{FF2B5EF4-FFF2-40B4-BE49-F238E27FC236}">
              <a16:creationId xmlns:a16="http://schemas.microsoft.com/office/drawing/2014/main" id="{00000000-0008-0000-0C00-000080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29" name="CustomShape 1" hidden="1">
          <a:extLst>
            <a:ext uri="{FF2B5EF4-FFF2-40B4-BE49-F238E27FC236}">
              <a16:creationId xmlns:a16="http://schemas.microsoft.com/office/drawing/2014/main" id="{00000000-0008-0000-0C00-000081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0" name="CustomShape 1" hidden="1">
          <a:extLst>
            <a:ext uri="{FF2B5EF4-FFF2-40B4-BE49-F238E27FC236}">
              <a16:creationId xmlns:a16="http://schemas.microsoft.com/office/drawing/2014/main" id="{00000000-0008-0000-0C00-000082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1" name="CustomShape 1" hidden="1">
          <a:extLst>
            <a:ext uri="{FF2B5EF4-FFF2-40B4-BE49-F238E27FC236}">
              <a16:creationId xmlns:a16="http://schemas.microsoft.com/office/drawing/2014/main" id="{00000000-0008-0000-0C00-000083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2" name="CustomShape 1" hidden="1">
          <a:extLst>
            <a:ext uri="{FF2B5EF4-FFF2-40B4-BE49-F238E27FC236}">
              <a16:creationId xmlns:a16="http://schemas.microsoft.com/office/drawing/2014/main" id="{00000000-0008-0000-0C00-000084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3" name="CustomShape 1" hidden="1">
          <a:extLst>
            <a:ext uri="{FF2B5EF4-FFF2-40B4-BE49-F238E27FC236}">
              <a16:creationId xmlns:a16="http://schemas.microsoft.com/office/drawing/2014/main" id="{00000000-0008-0000-0C00-000085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4" name="CustomShape 1" hidden="1">
          <a:extLst>
            <a:ext uri="{FF2B5EF4-FFF2-40B4-BE49-F238E27FC236}">
              <a16:creationId xmlns:a16="http://schemas.microsoft.com/office/drawing/2014/main" id="{00000000-0008-0000-0C00-000086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5" name="CustomShape 1" hidden="1">
          <a:extLst>
            <a:ext uri="{FF2B5EF4-FFF2-40B4-BE49-F238E27FC236}">
              <a16:creationId xmlns:a16="http://schemas.microsoft.com/office/drawing/2014/main" id="{00000000-0008-0000-0C00-000087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6" name="CustomShape 1" hidden="1">
          <a:extLst>
            <a:ext uri="{FF2B5EF4-FFF2-40B4-BE49-F238E27FC236}">
              <a16:creationId xmlns:a16="http://schemas.microsoft.com/office/drawing/2014/main" id="{00000000-0008-0000-0C00-000088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7" name="CustomShape 1" hidden="1">
          <a:extLst>
            <a:ext uri="{FF2B5EF4-FFF2-40B4-BE49-F238E27FC236}">
              <a16:creationId xmlns:a16="http://schemas.microsoft.com/office/drawing/2014/main" id="{00000000-0008-0000-0C00-000089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8" name="CustomShape 1" hidden="1">
          <a:extLst>
            <a:ext uri="{FF2B5EF4-FFF2-40B4-BE49-F238E27FC236}">
              <a16:creationId xmlns:a16="http://schemas.microsoft.com/office/drawing/2014/main" id="{00000000-0008-0000-0C00-00008A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9" name="CustomShape 1" hidden="1">
          <a:extLst>
            <a:ext uri="{FF2B5EF4-FFF2-40B4-BE49-F238E27FC236}">
              <a16:creationId xmlns:a16="http://schemas.microsoft.com/office/drawing/2014/main" id="{00000000-0008-0000-0C00-00008B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0" name="CustomShape 1" hidden="1">
          <a:extLst>
            <a:ext uri="{FF2B5EF4-FFF2-40B4-BE49-F238E27FC236}">
              <a16:creationId xmlns:a16="http://schemas.microsoft.com/office/drawing/2014/main" id="{00000000-0008-0000-0C00-00008C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1" name="CustomShape 1" hidden="1">
          <a:extLst>
            <a:ext uri="{FF2B5EF4-FFF2-40B4-BE49-F238E27FC236}">
              <a16:creationId xmlns:a16="http://schemas.microsoft.com/office/drawing/2014/main" id="{00000000-0008-0000-0C00-00008D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2" name="CustomShape 1" hidden="1">
          <a:extLst>
            <a:ext uri="{FF2B5EF4-FFF2-40B4-BE49-F238E27FC236}">
              <a16:creationId xmlns:a16="http://schemas.microsoft.com/office/drawing/2014/main" id="{00000000-0008-0000-0C00-00008E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3" name="CustomShape 1" hidden="1">
          <a:extLst>
            <a:ext uri="{FF2B5EF4-FFF2-40B4-BE49-F238E27FC236}">
              <a16:creationId xmlns:a16="http://schemas.microsoft.com/office/drawing/2014/main" id="{00000000-0008-0000-0C00-00008F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4" name="CustomShape 1" hidden="1">
          <a:extLst>
            <a:ext uri="{FF2B5EF4-FFF2-40B4-BE49-F238E27FC236}">
              <a16:creationId xmlns:a16="http://schemas.microsoft.com/office/drawing/2014/main" id="{00000000-0008-0000-0C00-000090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5" name="CustomShape 1" hidden="1">
          <a:extLst>
            <a:ext uri="{FF2B5EF4-FFF2-40B4-BE49-F238E27FC236}">
              <a16:creationId xmlns:a16="http://schemas.microsoft.com/office/drawing/2014/main" id="{00000000-0008-0000-0C00-000091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6" name="CustomShape 1" hidden="1">
          <a:extLst>
            <a:ext uri="{FF2B5EF4-FFF2-40B4-BE49-F238E27FC236}">
              <a16:creationId xmlns:a16="http://schemas.microsoft.com/office/drawing/2014/main" id="{00000000-0008-0000-0C00-000092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7" name="CustomShape 1" hidden="1">
          <a:extLst>
            <a:ext uri="{FF2B5EF4-FFF2-40B4-BE49-F238E27FC236}">
              <a16:creationId xmlns:a16="http://schemas.microsoft.com/office/drawing/2014/main" id="{00000000-0008-0000-0C00-000093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8" name="CustomShape 1" hidden="1">
          <a:extLst>
            <a:ext uri="{FF2B5EF4-FFF2-40B4-BE49-F238E27FC236}">
              <a16:creationId xmlns:a16="http://schemas.microsoft.com/office/drawing/2014/main" id="{00000000-0008-0000-0C00-000094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9" name="CustomShape 1" hidden="1">
          <a:extLst>
            <a:ext uri="{FF2B5EF4-FFF2-40B4-BE49-F238E27FC236}">
              <a16:creationId xmlns:a16="http://schemas.microsoft.com/office/drawing/2014/main" id="{00000000-0008-0000-0C00-000095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50" name="CustomShape 1" hidden="1">
          <a:extLst>
            <a:ext uri="{FF2B5EF4-FFF2-40B4-BE49-F238E27FC236}">
              <a16:creationId xmlns:a16="http://schemas.microsoft.com/office/drawing/2014/main" id="{00000000-0008-0000-0C00-000096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51" name="CustomShape 1" hidden="1">
          <a:extLst>
            <a:ext uri="{FF2B5EF4-FFF2-40B4-BE49-F238E27FC236}">
              <a16:creationId xmlns:a16="http://schemas.microsoft.com/office/drawing/2014/main" id="{00000000-0008-0000-0C00-000097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52" name="CustomShape 1" hidden="1">
          <a:extLst>
            <a:ext uri="{FF2B5EF4-FFF2-40B4-BE49-F238E27FC236}">
              <a16:creationId xmlns:a16="http://schemas.microsoft.com/office/drawing/2014/main" id="{00000000-0008-0000-0C00-000098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xdr:from>
      <xdr:col>0</xdr:col>
      <xdr:colOff>0</xdr:colOff>
      <xdr:row>0</xdr:row>
      <xdr:rowOff>0</xdr:rowOff>
    </xdr:from>
    <xdr:to>
      <xdr:col>14</xdr:col>
      <xdr:colOff>323850</xdr:colOff>
      <xdr:row>55</xdr:row>
      <xdr:rowOff>95250</xdr:rowOff>
    </xdr:to>
    <xdr:sp macro="" textlink="">
      <xdr:nvSpPr>
        <xdr:cNvPr id="9242" name="shapetype_202" hidden="1">
          <a:extLst>
            <a:ext uri="{FF2B5EF4-FFF2-40B4-BE49-F238E27FC236}">
              <a16:creationId xmlns:a16="http://schemas.microsoft.com/office/drawing/2014/main" id="{00000000-0008-0000-0C00-00001A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40" name="shapetype_202" hidden="1">
          <a:extLst>
            <a:ext uri="{FF2B5EF4-FFF2-40B4-BE49-F238E27FC236}">
              <a16:creationId xmlns:a16="http://schemas.microsoft.com/office/drawing/2014/main" id="{00000000-0008-0000-0C00-000018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8" name="shapetype_202" hidden="1">
          <a:extLst>
            <a:ext uri="{FF2B5EF4-FFF2-40B4-BE49-F238E27FC236}">
              <a16:creationId xmlns:a16="http://schemas.microsoft.com/office/drawing/2014/main" id="{00000000-0008-0000-0C00-000016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6" name="shapetype_202" hidden="1">
          <a:extLst>
            <a:ext uri="{FF2B5EF4-FFF2-40B4-BE49-F238E27FC236}">
              <a16:creationId xmlns:a16="http://schemas.microsoft.com/office/drawing/2014/main" id="{00000000-0008-0000-0C00-000014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4" name="shapetype_202" hidden="1">
          <a:extLst>
            <a:ext uri="{FF2B5EF4-FFF2-40B4-BE49-F238E27FC236}">
              <a16:creationId xmlns:a16="http://schemas.microsoft.com/office/drawing/2014/main" id="{00000000-0008-0000-0C00-000012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2" name="shapetype_202" hidden="1">
          <a:extLst>
            <a:ext uri="{FF2B5EF4-FFF2-40B4-BE49-F238E27FC236}">
              <a16:creationId xmlns:a16="http://schemas.microsoft.com/office/drawing/2014/main" id="{00000000-0008-0000-0C00-000010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0" name="shapetype_202" hidden="1">
          <a:extLst>
            <a:ext uri="{FF2B5EF4-FFF2-40B4-BE49-F238E27FC236}">
              <a16:creationId xmlns:a16="http://schemas.microsoft.com/office/drawing/2014/main" id="{00000000-0008-0000-0C00-00000E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8" name="shapetype_202" hidden="1">
          <a:extLst>
            <a:ext uri="{FF2B5EF4-FFF2-40B4-BE49-F238E27FC236}">
              <a16:creationId xmlns:a16="http://schemas.microsoft.com/office/drawing/2014/main" id="{00000000-0008-0000-0C00-00000C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6" name="shapetype_202" hidden="1">
          <a:extLst>
            <a:ext uri="{FF2B5EF4-FFF2-40B4-BE49-F238E27FC236}">
              <a16:creationId xmlns:a16="http://schemas.microsoft.com/office/drawing/2014/main" id="{00000000-0008-0000-0C00-00000A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4" name="shapetype_202" hidden="1">
          <a:extLst>
            <a:ext uri="{FF2B5EF4-FFF2-40B4-BE49-F238E27FC236}">
              <a16:creationId xmlns:a16="http://schemas.microsoft.com/office/drawing/2014/main" id="{00000000-0008-0000-0C00-000008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2" name="shapetype_202" hidden="1">
          <a:extLst>
            <a:ext uri="{FF2B5EF4-FFF2-40B4-BE49-F238E27FC236}">
              <a16:creationId xmlns:a16="http://schemas.microsoft.com/office/drawing/2014/main" id="{00000000-0008-0000-0C00-000006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0" name="shapetype_202" hidden="1">
          <a:extLst>
            <a:ext uri="{FF2B5EF4-FFF2-40B4-BE49-F238E27FC236}">
              <a16:creationId xmlns:a16="http://schemas.microsoft.com/office/drawing/2014/main" id="{00000000-0008-0000-0C00-000004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18" name="shapetype_202" hidden="1">
          <a:extLst>
            <a:ext uri="{FF2B5EF4-FFF2-40B4-BE49-F238E27FC236}">
              <a16:creationId xmlns:a16="http://schemas.microsoft.com/office/drawing/2014/main" id="{00000000-0008-0000-0C00-000002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28575</xdr:colOff>
      <xdr:row>2</xdr:row>
      <xdr:rowOff>104775</xdr:rowOff>
    </xdr:from>
    <xdr:to>
      <xdr:col>12</xdr:col>
      <xdr:colOff>628650</xdr:colOff>
      <xdr:row>71</xdr:row>
      <xdr:rowOff>28575</xdr:rowOff>
    </xdr:to>
    <xdr:pic>
      <xdr:nvPicPr>
        <xdr:cNvPr id="2" name="Picture 2358">
          <a:extLst>
            <a:ext uri="{FF2B5EF4-FFF2-40B4-BE49-F238E27FC236}">
              <a16:creationId xmlns:a16="http://schemas.microsoft.com/office/drawing/2014/main" id="{00000000-0008-0000-01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14375" y="447675"/>
          <a:ext cx="8562975" cy="1175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4</xdr:col>
      <xdr:colOff>361950</xdr:colOff>
      <xdr:row>10</xdr:row>
      <xdr:rowOff>152400</xdr:rowOff>
    </xdr:from>
    <xdr:to>
      <xdr:col>5</xdr:col>
      <xdr:colOff>619125</xdr:colOff>
      <xdr:row>12</xdr:row>
      <xdr:rowOff>0</xdr:rowOff>
    </xdr:to>
    <xdr:sp macro="" textlink="">
      <xdr:nvSpPr>
        <xdr:cNvPr id="5" name="円/楕円 7">
          <a:extLst>
            <a:ext uri="{FF2B5EF4-FFF2-40B4-BE49-F238E27FC236}">
              <a16:creationId xmlns:a16="http://schemas.microsoft.com/office/drawing/2014/main" id="{00000000-0008-0000-0100-000005000000}"/>
            </a:ext>
          </a:extLst>
        </xdr:cNvPr>
        <xdr:cNvSpPr>
          <a:spLocks noChangeArrowheads="1"/>
        </xdr:cNvSpPr>
      </xdr:nvSpPr>
      <xdr:spPr bwMode="auto">
        <a:xfrm>
          <a:off x="3371850" y="1866900"/>
          <a:ext cx="942975" cy="1905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10</xdr:col>
      <xdr:colOff>190500</xdr:colOff>
      <xdr:row>36</xdr:row>
      <xdr:rowOff>66675</xdr:rowOff>
    </xdr:from>
    <xdr:to>
      <xdr:col>12</xdr:col>
      <xdr:colOff>295275</xdr:colOff>
      <xdr:row>40</xdr:row>
      <xdr:rowOff>66675</xdr:rowOff>
    </xdr:to>
    <xdr:sp macro="" textlink="">
      <xdr:nvSpPr>
        <xdr:cNvPr id="6" name="円/楕円 7">
          <a:extLst>
            <a:ext uri="{FF2B5EF4-FFF2-40B4-BE49-F238E27FC236}">
              <a16:creationId xmlns:a16="http://schemas.microsoft.com/office/drawing/2014/main" id="{00000000-0008-0000-0100-000006000000}"/>
            </a:ext>
          </a:extLst>
        </xdr:cNvPr>
        <xdr:cNvSpPr>
          <a:spLocks noChangeArrowheads="1"/>
        </xdr:cNvSpPr>
      </xdr:nvSpPr>
      <xdr:spPr bwMode="auto">
        <a:xfrm>
          <a:off x="7315200" y="6238875"/>
          <a:ext cx="1628775" cy="6858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xdr:col>
      <xdr:colOff>247650</xdr:colOff>
      <xdr:row>27</xdr:row>
      <xdr:rowOff>66675</xdr:rowOff>
    </xdr:from>
    <xdr:to>
      <xdr:col>3</xdr:col>
      <xdr:colOff>571500</xdr:colOff>
      <xdr:row>37</xdr:row>
      <xdr:rowOff>0</xdr:rowOff>
    </xdr:to>
    <xdr:sp macro="" textlink="">
      <xdr:nvSpPr>
        <xdr:cNvPr id="8" name="円/楕円 7">
          <a:extLst>
            <a:ext uri="{FF2B5EF4-FFF2-40B4-BE49-F238E27FC236}">
              <a16:creationId xmlns:a16="http://schemas.microsoft.com/office/drawing/2014/main" id="{00000000-0008-0000-0100-000008000000}"/>
            </a:ext>
          </a:extLst>
        </xdr:cNvPr>
        <xdr:cNvSpPr>
          <a:spLocks noChangeArrowheads="1"/>
        </xdr:cNvSpPr>
      </xdr:nvSpPr>
      <xdr:spPr bwMode="auto">
        <a:xfrm>
          <a:off x="933450" y="4695825"/>
          <a:ext cx="1695450" cy="164782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7</xdr:col>
      <xdr:colOff>571500</xdr:colOff>
      <xdr:row>10</xdr:row>
      <xdr:rowOff>95250</xdr:rowOff>
    </xdr:from>
    <xdr:to>
      <xdr:col>8</xdr:col>
      <xdr:colOff>466725</xdr:colOff>
      <xdr:row>11</xdr:row>
      <xdr:rowOff>104775</xdr:rowOff>
    </xdr:to>
    <xdr:sp macro="" textlink="">
      <xdr:nvSpPr>
        <xdr:cNvPr id="13" name="円/楕円 7">
          <a:extLst>
            <a:ext uri="{FF2B5EF4-FFF2-40B4-BE49-F238E27FC236}">
              <a16:creationId xmlns:a16="http://schemas.microsoft.com/office/drawing/2014/main" id="{00000000-0008-0000-0100-00000D000000}"/>
            </a:ext>
          </a:extLst>
        </xdr:cNvPr>
        <xdr:cNvSpPr>
          <a:spLocks noChangeArrowheads="1"/>
        </xdr:cNvSpPr>
      </xdr:nvSpPr>
      <xdr:spPr bwMode="auto">
        <a:xfrm>
          <a:off x="5638800" y="1809750"/>
          <a:ext cx="581025" cy="18097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8</xdr:col>
      <xdr:colOff>171450</xdr:colOff>
      <xdr:row>9</xdr:row>
      <xdr:rowOff>95250</xdr:rowOff>
    </xdr:from>
    <xdr:to>
      <xdr:col>9</xdr:col>
      <xdr:colOff>238125</xdr:colOff>
      <xdr:row>10</xdr:row>
      <xdr:rowOff>114300</xdr:rowOff>
    </xdr:to>
    <xdr:sp macro="" textlink="">
      <xdr:nvSpPr>
        <xdr:cNvPr id="14" name="円/楕円 7">
          <a:extLst>
            <a:ext uri="{FF2B5EF4-FFF2-40B4-BE49-F238E27FC236}">
              <a16:creationId xmlns:a16="http://schemas.microsoft.com/office/drawing/2014/main" id="{00000000-0008-0000-0100-00000E000000}"/>
            </a:ext>
          </a:extLst>
        </xdr:cNvPr>
        <xdr:cNvSpPr>
          <a:spLocks noChangeArrowheads="1"/>
        </xdr:cNvSpPr>
      </xdr:nvSpPr>
      <xdr:spPr bwMode="auto">
        <a:xfrm>
          <a:off x="5924550" y="1638300"/>
          <a:ext cx="752475" cy="1905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9</xdr:col>
      <xdr:colOff>114300</xdr:colOff>
      <xdr:row>6</xdr:row>
      <xdr:rowOff>66675</xdr:rowOff>
    </xdr:from>
    <xdr:to>
      <xdr:col>10</xdr:col>
      <xdr:colOff>657225</xdr:colOff>
      <xdr:row>7</xdr:row>
      <xdr:rowOff>142875</xdr:rowOff>
    </xdr:to>
    <xdr:sp macro="" textlink="">
      <xdr:nvSpPr>
        <xdr:cNvPr id="15" name="円/楕円 7">
          <a:extLst>
            <a:ext uri="{FF2B5EF4-FFF2-40B4-BE49-F238E27FC236}">
              <a16:creationId xmlns:a16="http://schemas.microsoft.com/office/drawing/2014/main" id="{00000000-0008-0000-0100-00000F000000}"/>
            </a:ext>
          </a:extLst>
        </xdr:cNvPr>
        <xdr:cNvSpPr>
          <a:spLocks noChangeArrowheads="1"/>
        </xdr:cNvSpPr>
      </xdr:nvSpPr>
      <xdr:spPr bwMode="auto">
        <a:xfrm>
          <a:off x="6553200" y="1095375"/>
          <a:ext cx="1228725" cy="24765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11</xdr:col>
      <xdr:colOff>352425</xdr:colOff>
      <xdr:row>28</xdr:row>
      <xdr:rowOff>76200</xdr:rowOff>
    </xdr:from>
    <xdr:to>
      <xdr:col>12</xdr:col>
      <xdr:colOff>371475</xdr:colOff>
      <xdr:row>31</xdr:row>
      <xdr:rowOff>133350</xdr:rowOff>
    </xdr:to>
    <xdr:sp macro="" textlink="">
      <xdr:nvSpPr>
        <xdr:cNvPr id="18" name="円/楕円 7">
          <a:extLst>
            <a:ext uri="{FF2B5EF4-FFF2-40B4-BE49-F238E27FC236}">
              <a16:creationId xmlns:a16="http://schemas.microsoft.com/office/drawing/2014/main" id="{00000000-0008-0000-0100-000012000000}"/>
            </a:ext>
          </a:extLst>
        </xdr:cNvPr>
        <xdr:cNvSpPr>
          <a:spLocks noChangeArrowheads="1"/>
        </xdr:cNvSpPr>
      </xdr:nvSpPr>
      <xdr:spPr bwMode="auto">
        <a:xfrm>
          <a:off x="8162925" y="4876800"/>
          <a:ext cx="857250" cy="5715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10</xdr:col>
      <xdr:colOff>342900</xdr:colOff>
      <xdr:row>33</xdr:row>
      <xdr:rowOff>0</xdr:rowOff>
    </xdr:from>
    <xdr:to>
      <xdr:col>11</xdr:col>
      <xdr:colOff>533400</xdr:colOff>
      <xdr:row>34</xdr:row>
      <xdr:rowOff>85725</xdr:rowOff>
    </xdr:to>
    <xdr:sp macro="" textlink="">
      <xdr:nvSpPr>
        <xdr:cNvPr id="19" name="円/楕円 7">
          <a:extLst>
            <a:ext uri="{FF2B5EF4-FFF2-40B4-BE49-F238E27FC236}">
              <a16:creationId xmlns:a16="http://schemas.microsoft.com/office/drawing/2014/main" id="{00000000-0008-0000-0100-000013000000}"/>
            </a:ext>
          </a:extLst>
        </xdr:cNvPr>
        <xdr:cNvSpPr>
          <a:spLocks noChangeArrowheads="1"/>
        </xdr:cNvSpPr>
      </xdr:nvSpPr>
      <xdr:spPr bwMode="auto">
        <a:xfrm>
          <a:off x="7467600" y="5657850"/>
          <a:ext cx="876300" cy="25717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4</xdr:col>
      <xdr:colOff>228600</xdr:colOff>
      <xdr:row>16</xdr:row>
      <xdr:rowOff>104775</xdr:rowOff>
    </xdr:from>
    <xdr:to>
      <xdr:col>7</xdr:col>
      <xdr:colOff>647700</xdr:colOff>
      <xdr:row>27</xdr:row>
      <xdr:rowOff>38100</xdr:rowOff>
    </xdr:to>
    <xdr:sp macro="" textlink="">
      <xdr:nvSpPr>
        <xdr:cNvPr id="20" name="円/楕円 7">
          <a:extLst>
            <a:ext uri="{FF2B5EF4-FFF2-40B4-BE49-F238E27FC236}">
              <a16:creationId xmlns:a16="http://schemas.microsoft.com/office/drawing/2014/main" id="{00000000-0008-0000-0100-000014000000}"/>
            </a:ext>
          </a:extLst>
        </xdr:cNvPr>
        <xdr:cNvSpPr>
          <a:spLocks noChangeArrowheads="1"/>
        </xdr:cNvSpPr>
      </xdr:nvSpPr>
      <xdr:spPr bwMode="auto">
        <a:xfrm>
          <a:off x="3238500" y="2847975"/>
          <a:ext cx="2476500" cy="181927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0</xdr:col>
      <xdr:colOff>224117</xdr:colOff>
      <xdr:row>37</xdr:row>
      <xdr:rowOff>89647</xdr:rowOff>
    </xdr:from>
    <xdr:to>
      <xdr:col>1</xdr:col>
      <xdr:colOff>504264</xdr:colOff>
      <xdr:row>40</xdr:row>
      <xdr:rowOff>123266</xdr:rowOff>
    </xdr:to>
    <xdr:sp macro="" textlink="">
      <xdr:nvSpPr>
        <xdr:cNvPr id="22" name="線吹き出し 1 (枠付き) 21">
          <a:extLst>
            <a:ext uri="{FF2B5EF4-FFF2-40B4-BE49-F238E27FC236}">
              <a16:creationId xmlns:a16="http://schemas.microsoft.com/office/drawing/2014/main" id="{00000000-0008-0000-0100-000016000000}"/>
            </a:ext>
          </a:extLst>
        </xdr:cNvPr>
        <xdr:cNvSpPr/>
      </xdr:nvSpPr>
      <xdr:spPr bwMode="auto">
        <a:xfrm flipH="1">
          <a:off x="224117" y="6308912"/>
          <a:ext cx="963706" cy="537883"/>
        </a:xfrm>
        <a:prstGeom prst="borderCallout1">
          <a:avLst>
            <a:gd name="adj1" fmla="val 2083"/>
            <a:gd name="adj2" fmla="val 969"/>
            <a:gd name="adj3" fmla="val -47917"/>
            <a:gd name="adj4" fmla="val -45310"/>
          </a:avLst>
        </a:prstGeom>
        <a:solidFill>
          <a:srgbClr val="FFFFFF"/>
        </a:solidFill>
        <a:ln w="9525" cap="flat" cmpd="sng" algn="ctr">
          <a:solidFill>
            <a:srgbClr val="000000"/>
          </a:solidFill>
          <a:prstDash val="solid"/>
          <a:round/>
          <a:headEnd type="none" w="med" len="med"/>
          <a:tailEnd type="none" w="med" len="med"/>
        </a:ln>
        <a:effectLst/>
      </xdr:spPr>
      <xdr:txBody>
        <a:bodyPr vertOverflow="clip" wrap="square" lIns="18288" tIns="0" rIns="0" bIns="0" rtlCol="0" anchor="ctr" upright="1"/>
        <a:lstStyle/>
        <a:p>
          <a:pPr algn="ctr"/>
          <a:r>
            <a:rPr kumimoji="1" lang="en-US" altLang="ja-JP" sz="1100"/>
            <a:t>4Mhz</a:t>
          </a:r>
          <a:endParaRPr kumimoji="1" lang="ja-JP" altLang="en-US" sz="1100"/>
        </a:p>
      </xdr:txBody>
    </xdr:sp>
    <xdr:clientData/>
  </xdr:twoCellAnchor>
  <xdr:twoCellAnchor>
    <xdr:from>
      <xdr:col>12</xdr:col>
      <xdr:colOff>739588</xdr:colOff>
      <xdr:row>5</xdr:row>
      <xdr:rowOff>156883</xdr:rowOff>
    </xdr:from>
    <xdr:to>
      <xdr:col>20</xdr:col>
      <xdr:colOff>134471</xdr:colOff>
      <xdr:row>10</xdr:row>
      <xdr:rowOff>33618</xdr:rowOff>
    </xdr:to>
    <xdr:grpSp>
      <xdr:nvGrpSpPr>
        <xdr:cNvPr id="26" name="グループ化 25">
          <a:extLst>
            <a:ext uri="{FF2B5EF4-FFF2-40B4-BE49-F238E27FC236}">
              <a16:creationId xmlns:a16="http://schemas.microsoft.com/office/drawing/2014/main" id="{00000000-0008-0000-0100-00001A000000}"/>
            </a:ext>
          </a:extLst>
        </xdr:cNvPr>
        <xdr:cNvGrpSpPr/>
      </xdr:nvGrpSpPr>
      <xdr:grpSpPr>
        <a:xfrm>
          <a:off x="9368117" y="997324"/>
          <a:ext cx="4930589" cy="717176"/>
          <a:chOff x="10029264" y="2173941"/>
          <a:chExt cx="4930589" cy="717176"/>
        </a:xfrm>
      </xdr:grpSpPr>
      <xdr:sp macro="" textlink="">
        <xdr:nvSpPr>
          <xdr:cNvPr id="25" name="吹き出し: 線 24">
            <a:extLst>
              <a:ext uri="{FF2B5EF4-FFF2-40B4-BE49-F238E27FC236}">
                <a16:creationId xmlns:a16="http://schemas.microsoft.com/office/drawing/2014/main" id="{00000000-0008-0000-0100-000019000000}"/>
              </a:ext>
            </a:extLst>
          </xdr:cNvPr>
          <xdr:cNvSpPr/>
        </xdr:nvSpPr>
        <xdr:spPr>
          <a:xfrm>
            <a:off x="10029264" y="2173941"/>
            <a:ext cx="4930589" cy="717176"/>
          </a:xfrm>
          <a:prstGeom prst="borderCallout1">
            <a:avLst>
              <a:gd name="adj1" fmla="val 83"/>
              <a:gd name="adj2" fmla="val 76"/>
              <a:gd name="adj3" fmla="val 95313"/>
              <a:gd name="adj4" fmla="val -56060"/>
            </a:avLst>
          </a:prstGeom>
          <a:solidFill>
            <a:schemeClr val="bg1"/>
          </a:solidFill>
          <a:ln w="127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24" name="図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2"/>
          <a:stretch>
            <a:fillRect/>
          </a:stretch>
        </xdr:blipFill>
        <xdr:spPr>
          <a:xfrm>
            <a:off x="10186148" y="2252382"/>
            <a:ext cx="4666667" cy="561905"/>
          </a:xfrm>
          <a:prstGeom prst="rect">
            <a:avLst/>
          </a:prstGeom>
        </xdr:spPr>
      </xdr:pic>
    </xdr:grpSp>
    <xdr:clientData/>
  </xdr:twoCellAnchor>
  <xdr:twoCellAnchor>
    <xdr:from>
      <xdr:col>12</xdr:col>
      <xdr:colOff>723900</xdr:colOff>
      <xdr:row>11</xdr:row>
      <xdr:rowOff>17929</xdr:rowOff>
    </xdr:from>
    <xdr:to>
      <xdr:col>20</xdr:col>
      <xdr:colOff>118783</xdr:colOff>
      <xdr:row>15</xdr:row>
      <xdr:rowOff>62752</xdr:rowOff>
    </xdr:to>
    <xdr:grpSp>
      <xdr:nvGrpSpPr>
        <xdr:cNvPr id="34" name="グループ化 33">
          <a:extLst>
            <a:ext uri="{FF2B5EF4-FFF2-40B4-BE49-F238E27FC236}">
              <a16:creationId xmlns:a16="http://schemas.microsoft.com/office/drawing/2014/main" id="{00000000-0008-0000-0100-000022000000}"/>
            </a:ext>
          </a:extLst>
        </xdr:cNvPr>
        <xdr:cNvGrpSpPr/>
      </xdr:nvGrpSpPr>
      <xdr:grpSpPr>
        <a:xfrm>
          <a:off x="9352429" y="1866900"/>
          <a:ext cx="4930589" cy="717176"/>
          <a:chOff x="9352429" y="1866900"/>
          <a:chExt cx="4930589" cy="717176"/>
        </a:xfrm>
      </xdr:grpSpPr>
      <xdr:sp macro="" textlink="">
        <xdr:nvSpPr>
          <xdr:cNvPr id="29" name="吹き出し: 線 28">
            <a:extLst>
              <a:ext uri="{FF2B5EF4-FFF2-40B4-BE49-F238E27FC236}">
                <a16:creationId xmlns:a16="http://schemas.microsoft.com/office/drawing/2014/main" id="{00000000-0008-0000-0100-00001D000000}"/>
              </a:ext>
            </a:extLst>
          </xdr:cNvPr>
          <xdr:cNvSpPr/>
        </xdr:nvSpPr>
        <xdr:spPr>
          <a:xfrm>
            <a:off x="9352429" y="1866900"/>
            <a:ext cx="4930589" cy="717176"/>
          </a:xfrm>
          <a:prstGeom prst="borderCallout1">
            <a:avLst>
              <a:gd name="adj1" fmla="val 83"/>
              <a:gd name="adj2" fmla="val 76"/>
              <a:gd name="adj3" fmla="val 1563"/>
              <a:gd name="adj4" fmla="val -64242"/>
            </a:avLst>
          </a:prstGeom>
          <a:solidFill>
            <a:schemeClr val="bg1"/>
          </a:solidFill>
          <a:ln w="127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3" name="図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3"/>
          <a:stretch>
            <a:fillRect/>
          </a:stretch>
        </xdr:blipFill>
        <xdr:spPr>
          <a:xfrm>
            <a:off x="9513794" y="1916206"/>
            <a:ext cx="2733333" cy="590476"/>
          </a:xfrm>
          <a:prstGeom prst="rect">
            <a:avLst/>
          </a:prstGeom>
        </xdr:spPr>
      </xdr:pic>
    </xdr:grpSp>
    <xdr:clientData/>
  </xdr:twoCellAnchor>
  <xdr:twoCellAnchor editAs="oneCell">
    <xdr:from>
      <xdr:col>1</xdr:col>
      <xdr:colOff>0</xdr:colOff>
      <xdr:row>83</xdr:row>
      <xdr:rowOff>0</xdr:rowOff>
    </xdr:from>
    <xdr:to>
      <xdr:col>14</xdr:col>
      <xdr:colOff>420677</xdr:colOff>
      <xdr:row>101</xdr:row>
      <xdr:rowOff>136317</xdr:rowOff>
    </xdr:to>
    <xdr:pic>
      <xdr:nvPicPr>
        <xdr:cNvPr id="4" name="図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4"/>
        <a:stretch>
          <a:fillRect/>
        </a:stretch>
      </xdr:blipFill>
      <xdr:spPr>
        <a:xfrm>
          <a:off x="683559" y="13951324"/>
          <a:ext cx="9800000" cy="3161905"/>
        </a:xfrm>
        <a:prstGeom prst="rect">
          <a:avLst/>
        </a:prstGeom>
      </xdr:spPr>
    </xdr:pic>
    <xdr:clientData/>
  </xdr:twoCellAnchor>
  <xdr:twoCellAnchor>
    <xdr:from>
      <xdr:col>1</xdr:col>
      <xdr:colOff>672353</xdr:colOff>
      <xdr:row>111</xdr:row>
      <xdr:rowOff>11204</xdr:rowOff>
    </xdr:from>
    <xdr:to>
      <xdr:col>25</xdr:col>
      <xdr:colOff>119827</xdr:colOff>
      <xdr:row>159</xdr:row>
      <xdr:rowOff>159743</xdr:rowOff>
    </xdr:to>
    <xdr:grpSp>
      <xdr:nvGrpSpPr>
        <xdr:cNvPr id="30" name="グループ化 29">
          <a:extLst>
            <a:ext uri="{FF2B5EF4-FFF2-40B4-BE49-F238E27FC236}">
              <a16:creationId xmlns:a16="http://schemas.microsoft.com/office/drawing/2014/main" id="{00000000-0008-0000-0100-00001E000000}"/>
            </a:ext>
          </a:extLst>
        </xdr:cNvPr>
        <xdr:cNvGrpSpPr/>
      </xdr:nvGrpSpPr>
      <xdr:grpSpPr>
        <a:xfrm>
          <a:off x="1355912" y="18702616"/>
          <a:ext cx="16345944" cy="8485715"/>
          <a:chOff x="1355912" y="18702616"/>
          <a:chExt cx="16345944" cy="8485715"/>
        </a:xfrm>
      </xdr:grpSpPr>
      <xdr:pic>
        <xdr:nvPicPr>
          <xdr:cNvPr id="23" name="図 22">
            <a:extLst>
              <a:ext uri="{FF2B5EF4-FFF2-40B4-BE49-F238E27FC236}">
                <a16:creationId xmlns:a16="http://schemas.microsoft.com/office/drawing/2014/main" id="{00000000-0008-0000-0100-000017000000}"/>
              </a:ext>
            </a:extLst>
          </xdr:cNvPr>
          <xdr:cNvPicPr>
            <a:picLocks noChangeAspect="1"/>
          </xdr:cNvPicPr>
        </xdr:nvPicPr>
        <xdr:blipFill>
          <a:blip xmlns:r="http://schemas.openxmlformats.org/officeDocument/2006/relationships" r:embed="rId5"/>
          <a:stretch>
            <a:fillRect/>
          </a:stretch>
        </xdr:blipFill>
        <xdr:spPr>
          <a:xfrm>
            <a:off x="1355912" y="18702616"/>
            <a:ext cx="5028571" cy="5752381"/>
          </a:xfrm>
          <a:prstGeom prst="rect">
            <a:avLst/>
          </a:prstGeom>
        </xdr:spPr>
      </xdr:pic>
      <xdr:pic>
        <xdr:nvPicPr>
          <xdr:cNvPr id="27" name="図 26">
            <a:extLst>
              <a:ext uri="{FF2B5EF4-FFF2-40B4-BE49-F238E27FC236}">
                <a16:creationId xmlns:a16="http://schemas.microsoft.com/office/drawing/2014/main" id="{00000000-0008-0000-0100-00001B000000}"/>
              </a:ext>
            </a:extLst>
          </xdr:cNvPr>
          <xdr:cNvPicPr>
            <a:picLocks noChangeAspect="1"/>
          </xdr:cNvPicPr>
        </xdr:nvPicPr>
        <xdr:blipFill>
          <a:blip xmlns:r="http://schemas.openxmlformats.org/officeDocument/2006/relationships" r:embed="rId6"/>
          <a:stretch>
            <a:fillRect/>
          </a:stretch>
        </xdr:blipFill>
        <xdr:spPr>
          <a:xfrm>
            <a:off x="6353736" y="18702617"/>
            <a:ext cx="6866667" cy="8485714"/>
          </a:xfrm>
          <a:prstGeom prst="rect">
            <a:avLst/>
          </a:prstGeom>
        </xdr:spPr>
      </xdr:pic>
      <xdr:pic>
        <xdr:nvPicPr>
          <xdr:cNvPr id="28" name="図 27">
            <a:extLst>
              <a:ext uri="{FF2B5EF4-FFF2-40B4-BE49-F238E27FC236}">
                <a16:creationId xmlns:a16="http://schemas.microsoft.com/office/drawing/2014/main" id="{00000000-0008-0000-0100-00001C000000}"/>
              </a:ext>
            </a:extLst>
          </xdr:cNvPr>
          <xdr:cNvPicPr>
            <a:picLocks noChangeAspect="1"/>
          </xdr:cNvPicPr>
        </xdr:nvPicPr>
        <xdr:blipFill>
          <a:blip xmlns:r="http://schemas.openxmlformats.org/officeDocument/2006/relationships" r:embed="rId7"/>
          <a:stretch>
            <a:fillRect/>
          </a:stretch>
        </xdr:blipFill>
        <xdr:spPr>
          <a:xfrm>
            <a:off x="12606618" y="18702617"/>
            <a:ext cx="5095238" cy="2552381"/>
          </a:xfrm>
          <a:prstGeom prst="rect">
            <a:avLst/>
          </a:prstGeom>
        </xdr:spPr>
      </xdr:pic>
    </xdr:grpSp>
    <xdr:clientData/>
  </xdr:twoCellAnchor>
  <xdr:twoCellAnchor>
    <xdr:from>
      <xdr:col>18</xdr:col>
      <xdr:colOff>437029</xdr:colOff>
      <xdr:row>116</xdr:row>
      <xdr:rowOff>44823</xdr:rowOff>
    </xdr:from>
    <xdr:to>
      <xdr:col>24</xdr:col>
      <xdr:colOff>437029</xdr:colOff>
      <xdr:row>117</xdr:row>
      <xdr:rowOff>100853</xdr:rowOff>
    </xdr:to>
    <xdr:sp macro="" textlink="">
      <xdr:nvSpPr>
        <xdr:cNvPr id="31" name="正方形/長方形 30">
          <a:extLst>
            <a:ext uri="{FF2B5EF4-FFF2-40B4-BE49-F238E27FC236}">
              <a16:creationId xmlns:a16="http://schemas.microsoft.com/office/drawing/2014/main" id="{00000000-0008-0000-0100-00001F000000}"/>
            </a:ext>
          </a:extLst>
        </xdr:cNvPr>
        <xdr:cNvSpPr/>
      </xdr:nvSpPr>
      <xdr:spPr>
        <a:xfrm>
          <a:off x="13234147" y="19576676"/>
          <a:ext cx="4101353" cy="2241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9</xdr:col>
      <xdr:colOff>466164</xdr:colOff>
      <xdr:row>149</xdr:row>
      <xdr:rowOff>22412</xdr:rowOff>
    </xdr:from>
    <xdr:to>
      <xdr:col>18</xdr:col>
      <xdr:colOff>414617</xdr:colOff>
      <xdr:row>151</xdr:row>
      <xdr:rowOff>22412</xdr:rowOff>
    </xdr:to>
    <xdr:sp macro="" textlink="">
      <xdr:nvSpPr>
        <xdr:cNvPr id="37" name="正方形/長方形 36">
          <a:extLst>
            <a:ext uri="{FF2B5EF4-FFF2-40B4-BE49-F238E27FC236}">
              <a16:creationId xmlns:a16="http://schemas.microsoft.com/office/drawing/2014/main" id="{00000000-0008-0000-0100-000025000000}"/>
            </a:ext>
          </a:extLst>
        </xdr:cNvPr>
        <xdr:cNvSpPr/>
      </xdr:nvSpPr>
      <xdr:spPr>
        <a:xfrm>
          <a:off x="6887135" y="25370118"/>
          <a:ext cx="6324600" cy="33617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10</xdr:col>
      <xdr:colOff>652182</xdr:colOff>
      <xdr:row>106</xdr:row>
      <xdr:rowOff>129988</xdr:rowOff>
    </xdr:from>
    <xdr:to>
      <xdr:col>12</xdr:col>
      <xdr:colOff>11206</xdr:colOff>
      <xdr:row>110</xdr:row>
      <xdr:rowOff>33616</xdr:rowOff>
    </xdr:to>
    <xdr:sp macro="" textlink="">
      <xdr:nvSpPr>
        <xdr:cNvPr id="38" name="正方形/長方形 37">
          <a:extLst>
            <a:ext uri="{FF2B5EF4-FFF2-40B4-BE49-F238E27FC236}">
              <a16:creationId xmlns:a16="http://schemas.microsoft.com/office/drawing/2014/main" id="{00000000-0008-0000-0100-000026000000}"/>
            </a:ext>
          </a:extLst>
        </xdr:cNvPr>
        <xdr:cNvSpPr/>
      </xdr:nvSpPr>
      <xdr:spPr>
        <a:xfrm>
          <a:off x="7756711" y="17958547"/>
          <a:ext cx="883024" cy="59839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14</xdr:col>
      <xdr:colOff>681317</xdr:colOff>
      <xdr:row>106</xdr:row>
      <xdr:rowOff>159124</xdr:rowOff>
    </xdr:from>
    <xdr:to>
      <xdr:col>16</xdr:col>
      <xdr:colOff>0</xdr:colOff>
      <xdr:row>109</xdr:row>
      <xdr:rowOff>168090</xdr:rowOff>
    </xdr:to>
    <xdr:sp macro="" textlink="">
      <xdr:nvSpPr>
        <xdr:cNvPr id="39" name="正方形/長方形 38">
          <a:extLst>
            <a:ext uri="{FF2B5EF4-FFF2-40B4-BE49-F238E27FC236}">
              <a16:creationId xmlns:a16="http://schemas.microsoft.com/office/drawing/2014/main" id="{00000000-0008-0000-0100-000027000000}"/>
            </a:ext>
          </a:extLst>
        </xdr:cNvPr>
        <xdr:cNvSpPr/>
      </xdr:nvSpPr>
      <xdr:spPr>
        <a:xfrm>
          <a:off x="10744199" y="17987683"/>
          <a:ext cx="685801" cy="52443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editAs="oneCell">
    <xdr:from>
      <xdr:col>1</xdr:col>
      <xdr:colOff>22412</xdr:colOff>
      <xdr:row>162</xdr:row>
      <xdr:rowOff>89647</xdr:rowOff>
    </xdr:from>
    <xdr:to>
      <xdr:col>10</xdr:col>
      <xdr:colOff>563347</xdr:colOff>
      <xdr:row>175</xdr:row>
      <xdr:rowOff>142595</xdr:rowOff>
    </xdr:to>
    <xdr:pic>
      <xdr:nvPicPr>
        <xdr:cNvPr id="32" name="図 31">
          <a:extLst>
            <a:ext uri="{FF2B5EF4-FFF2-40B4-BE49-F238E27FC236}">
              <a16:creationId xmlns:a16="http://schemas.microsoft.com/office/drawing/2014/main" id="{00000000-0008-0000-0100-000020000000}"/>
            </a:ext>
          </a:extLst>
        </xdr:cNvPr>
        <xdr:cNvPicPr>
          <a:picLocks noChangeAspect="1"/>
        </xdr:cNvPicPr>
      </xdr:nvPicPr>
      <xdr:blipFill>
        <a:blip xmlns:r="http://schemas.openxmlformats.org/officeDocument/2006/relationships" r:embed="rId8"/>
        <a:stretch>
          <a:fillRect/>
        </a:stretch>
      </xdr:blipFill>
      <xdr:spPr>
        <a:xfrm>
          <a:off x="705971" y="27622500"/>
          <a:ext cx="6961905" cy="2238095"/>
        </a:xfrm>
        <a:prstGeom prst="rect">
          <a:avLst/>
        </a:prstGeom>
      </xdr:spPr>
    </xdr:pic>
    <xdr:clientData/>
  </xdr:twoCellAnchor>
  <xdr:twoCellAnchor>
    <xdr:from>
      <xdr:col>7</xdr:col>
      <xdr:colOff>2239</xdr:colOff>
      <xdr:row>186</xdr:row>
      <xdr:rowOff>152400</xdr:rowOff>
    </xdr:from>
    <xdr:to>
      <xdr:col>10</xdr:col>
      <xdr:colOff>0</xdr:colOff>
      <xdr:row>189</xdr:row>
      <xdr:rowOff>145677</xdr:rowOff>
    </xdr:to>
    <xdr:sp macro="" textlink="">
      <xdr:nvSpPr>
        <xdr:cNvPr id="43" name="正方形/長方形 42">
          <a:extLst>
            <a:ext uri="{FF2B5EF4-FFF2-40B4-BE49-F238E27FC236}">
              <a16:creationId xmlns:a16="http://schemas.microsoft.com/office/drawing/2014/main" id="{00000000-0008-0000-0100-00002B000000}"/>
            </a:ext>
          </a:extLst>
        </xdr:cNvPr>
        <xdr:cNvSpPr/>
      </xdr:nvSpPr>
      <xdr:spPr>
        <a:xfrm>
          <a:off x="5056092" y="31730576"/>
          <a:ext cx="2048437" cy="50874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670110</xdr:colOff>
      <xdr:row>186</xdr:row>
      <xdr:rowOff>159123</xdr:rowOff>
    </xdr:from>
    <xdr:to>
      <xdr:col>3</xdr:col>
      <xdr:colOff>11207</xdr:colOff>
      <xdr:row>189</xdr:row>
      <xdr:rowOff>152400</xdr:rowOff>
    </xdr:to>
    <xdr:sp macro="" textlink="">
      <xdr:nvSpPr>
        <xdr:cNvPr id="45" name="正方形/長方形 44">
          <a:extLst>
            <a:ext uri="{FF2B5EF4-FFF2-40B4-BE49-F238E27FC236}">
              <a16:creationId xmlns:a16="http://schemas.microsoft.com/office/drawing/2014/main" id="{00000000-0008-0000-0100-00002D000000}"/>
            </a:ext>
          </a:extLst>
        </xdr:cNvPr>
        <xdr:cNvSpPr/>
      </xdr:nvSpPr>
      <xdr:spPr>
        <a:xfrm>
          <a:off x="1353669" y="30728770"/>
          <a:ext cx="708214" cy="50874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2</xdr:col>
      <xdr:colOff>0</xdr:colOff>
      <xdr:row>191</xdr:row>
      <xdr:rowOff>0</xdr:rowOff>
    </xdr:from>
    <xdr:to>
      <xdr:col>12</xdr:col>
      <xdr:colOff>474104</xdr:colOff>
      <xdr:row>230</xdr:row>
      <xdr:rowOff>6464</xdr:rowOff>
    </xdr:to>
    <xdr:grpSp>
      <xdr:nvGrpSpPr>
        <xdr:cNvPr id="46" name="グループ化 45">
          <a:extLst>
            <a:ext uri="{FF2B5EF4-FFF2-40B4-BE49-F238E27FC236}">
              <a16:creationId xmlns:a16="http://schemas.microsoft.com/office/drawing/2014/main" id="{00000000-0008-0000-0100-00002E000000}"/>
            </a:ext>
          </a:extLst>
        </xdr:cNvPr>
        <xdr:cNvGrpSpPr/>
      </xdr:nvGrpSpPr>
      <xdr:grpSpPr>
        <a:xfrm>
          <a:off x="1367118" y="32441029"/>
          <a:ext cx="7735515" cy="6561906"/>
          <a:chOff x="1367118" y="31432500"/>
          <a:chExt cx="7735515" cy="6561905"/>
        </a:xfrm>
      </xdr:grpSpPr>
      <xdr:pic>
        <xdr:nvPicPr>
          <xdr:cNvPr id="36" name="図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9"/>
          <a:stretch>
            <a:fillRect/>
          </a:stretch>
        </xdr:blipFill>
        <xdr:spPr>
          <a:xfrm>
            <a:off x="1367118" y="31432500"/>
            <a:ext cx="4000000" cy="6561905"/>
          </a:xfrm>
          <a:prstGeom prst="rect">
            <a:avLst/>
          </a:prstGeom>
        </xdr:spPr>
      </xdr:pic>
      <xdr:pic>
        <xdr:nvPicPr>
          <xdr:cNvPr id="40" name="図 39">
            <a:extLst>
              <a:ext uri="{FF2B5EF4-FFF2-40B4-BE49-F238E27FC236}">
                <a16:creationId xmlns:a16="http://schemas.microsoft.com/office/drawing/2014/main" id="{00000000-0008-0000-0100-000028000000}"/>
              </a:ext>
            </a:extLst>
          </xdr:cNvPr>
          <xdr:cNvPicPr>
            <a:picLocks noChangeAspect="1"/>
          </xdr:cNvPicPr>
        </xdr:nvPicPr>
        <xdr:blipFill>
          <a:blip xmlns:r="http://schemas.openxmlformats.org/officeDocument/2006/relationships" r:embed="rId10"/>
          <a:stretch>
            <a:fillRect/>
          </a:stretch>
        </xdr:blipFill>
        <xdr:spPr>
          <a:xfrm>
            <a:off x="5378824" y="31432500"/>
            <a:ext cx="3723809" cy="1885714"/>
          </a:xfrm>
          <a:prstGeom prst="rect">
            <a:avLst/>
          </a:prstGeom>
        </xdr:spPr>
      </xdr:pic>
    </xdr:grpSp>
    <xdr:clientData/>
  </xdr:twoCellAnchor>
  <xdr:twoCellAnchor editAs="oneCell">
    <xdr:from>
      <xdr:col>1</xdr:col>
      <xdr:colOff>0</xdr:colOff>
      <xdr:row>234</xdr:row>
      <xdr:rowOff>0</xdr:rowOff>
    </xdr:from>
    <xdr:to>
      <xdr:col>15</xdr:col>
      <xdr:colOff>232356</xdr:colOff>
      <xdr:row>294</xdr:row>
      <xdr:rowOff>48039</xdr:rowOff>
    </xdr:to>
    <xdr:pic>
      <xdr:nvPicPr>
        <xdr:cNvPr id="44" name="図 43">
          <a:extLst>
            <a:ext uri="{FF2B5EF4-FFF2-40B4-BE49-F238E27FC236}">
              <a16:creationId xmlns:a16="http://schemas.microsoft.com/office/drawing/2014/main" id="{00000000-0008-0000-0100-00002C000000}"/>
            </a:ext>
          </a:extLst>
        </xdr:cNvPr>
        <xdr:cNvPicPr>
          <a:picLocks noChangeAspect="1"/>
        </xdr:cNvPicPr>
      </xdr:nvPicPr>
      <xdr:blipFill>
        <a:blip xmlns:r="http://schemas.openxmlformats.org/officeDocument/2006/relationships" r:embed="rId11"/>
        <a:stretch>
          <a:fillRect/>
        </a:stretch>
      </xdr:blipFill>
      <xdr:spPr>
        <a:xfrm>
          <a:off x="683559" y="39668824"/>
          <a:ext cx="10295238" cy="10133333"/>
        </a:xfrm>
        <a:prstGeom prst="rect">
          <a:avLst/>
        </a:prstGeom>
      </xdr:spPr>
    </xdr:pic>
    <xdr:clientData/>
  </xdr:twoCellAnchor>
  <xdr:twoCellAnchor editAs="oneCell">
    <xdr:from>
      <xdr:col>13</xdr:col>
      <xdr:colOff>0</xdr:colOff>
      <xdr:row>19</xdr:row>
      <xdr:rowOff>0</xdr:rowOff>
    </xdr:from>
    <xdr:to>
      <xdr:col>20</xdr:col>
      <xdr:colOff>62708</xdr:colOff>
      <xdr:row>54</xdr:row>
      <xdr:rowOff>97863</xdr:rowOff>
    </xdr:to>
    <xdr:pic>
      <xdr:nvPicPr>
        <xdr:cNvPr id="47" name="図 46">
          <a:extLst>
            <a:ext uri="{FF2B5EF4-FFF2-40B4-BE49-F238E27FC236}">
              <a16:creationId xmlns:a16="http://schemas.microsoft.com/office/drawing/2014/main" id="{D1482447-7BA6-452F-917D-5CEBFEFA8BBE}"/>
            </a:ext>
          </a:extLst>
        </xdr:cNvPr>
        <xdr:cNvPicPr>
          <a:picLocks noChangeAspect="1"/>
        </xdr:cNvPicPr>
      </xdr:nvPicPr>
      <xdr:blipFill>
        <a:blip xmlns:r="http://schemas.openxmlformats.org/officeDocument/2006/relationships" r:embed="rId12"/>
        <a:stretch>
          <a:fillRect/>
        </a:stretch>
      </xdr:blipFill>
      <xdr:spPr>
        <a:xfrm>
          <a:off x="9379324" y="3193676"/>
          <a:ext cx="4847619" cy="5980952"/>
        </a:xfrm>
        <a:prstGeom prst="rect">
          <a:avLst/>
        </a:prstGeom>
      </xdr:spPr>
    </xdr:pic>
    <xdr:clientData/>
  </xdr:twoCellAnchor>
  <xdr:twoCellAnchor editAs="oneCell">
    <xdr:from>
      <xdr:col>20</xdr:col>
      <xdr:colOff>324970</xdr:colOff>
      <xdr:row>3</xdr:row>
      <xdr:rowOff>145675</xdr:rowOff>
    </xdr:from>
    <xdr:to>
      <xdr:col>25</xdr:col>
      <xdr:colOff>145271</xdr:colOff>
      <xdr:row>17</xdr:row>
      <xdr:rowOff>59107</xdr:rowOff>
    </xdr:to>
    <xdr:pic>
      <xdr:nvPicPr>
        <xdr:cNvPr id="48" name="図 47">
          <a:extLst>
            <a:ext uri="{FF2B5EF4-FFF2-40B4-BE49-F238E27FC236}">
              <a16:creationId xmlns:a16="http://schemas.microsoft.com/office/drawing/2014/main" id="{1EC4493C-D57A-4A34-BB32-FA495D0758A3}"/>
            </a:ext>
          </a:extLst>
        </xdr:cNvPr>
        <xdr:cNvPicPr>
          <a:picLocks noChangeAspect="1"/>
        </xdr:cNvPicPr>
      </xdr:nvPicPr>
      <xdr:blipFill>
        <a:blip xmlns:r="http://schemas.openxmlformats.org/officeDocument/2006/relationships" r:embed="rId13"/>
        <a:stretch>
          <a:fillRect/>
        </a:stretch>
      </xdr:blipFill>
      <xdr:spPr>
        <a:xfrm>
          <a:off x="14489205" y="649940"/>
          <a:ext cx="3238095" cy="2266667"/>
        </a:xfrm>
        <a:prstGeom prst="rect">
          <a:avLst/>
        </a:prstGeom>
      </xdr:spPr>
    </xdr:pic>
    <xdr:clientData/>
  </xdr:twoCellAnchor>
  <xdr:twoCellAnchor editAs="oneCell">
    <xdr:from>
      <xdr:col>13</xdr:col>
      <xdr:colOff>0</xdr:colOff>
      <xdr:row>55</xdr:row>
      <xdr:rowOff>11204</xdr:rowOff>
    </xdr:from>
    <xdr:to>
      <xdr:col>20</xdr:col>
      <xdr:colOff>34137</xdr:colOff>
      <xdr:row>76</xdr:row>
      <xdr:rowOff>33732</xdr:rowOff>
    </xdr:to>
    <xdr:pic>
      <xdr:nvPicPr>
        <xdr:cNvPr id="49" name="図 48">
          <a:extLst>
            <a:ext uri="{FF2B5EF4-FFF2-40B4-BE49-F238E27FC236}">
              <a16:creationId xmlns:a16="http://schemas.microsoft.com/office/drawing/2014/main" id="{0285E910-9238-41A1-A248-296911062D7F}"/>
            </a:ext>
          </a:extLst>
        </xdr:cNvPr>
        <xdr:cNvPicPr>
          <a:picLocks noChangeAspect="1"/>
        </xdr:cNvPicPr>
      </xdr:nvPicPr>
      <xdr:blipFill>
        <a:blip xmlns:r="http://schemas.openxmlformats.org/officeDocument/2006/relationships" r:embed="rId14"/>
        <a:stretch>
          <a:fillRect/>
        </a:stretch>
      </xdr:blipFill>
      <xdr:spPr>
        <a:xfrm>
          <a:off x="9379324" y="9256057"/>
          <a:ext cx="4819048" cy="3552381"/>
        </a:xfrm>
        <a:prstGeom prst="rect">
          <a:avLst/>
        </a:prstGeom>
      </xdr:spPr>
    </xdr:pic>
    <xdr:clientData/>
  </xdr:twoCellAnchor>
  <xdr:twoCellAnchor editAs="oneCell">
    <xdr:from>
      <xdr:col>20</xdr:col>
      <xdr:colOff>358589</xdr:colOff>
      <xdr:row>18</xdr:row>
      <xdr:rowOff>134471</xdr:rowOff>
    </xdr:from>
    <xdr:to>
      <xdr:col>26</xdr:col>
      <xdr:colOff>171522</xdr:colOff>
      <xdr:row>50</xdr:row>
      <xdr:rowOff>136599</xdr:rowOff>
    </xdr:to>
    <xdr:pic>
      <xdr:nvPicPr>
        <xdr:cNvPr id="50" name="図 49">
          <a:extLst>
            <a:ext uri="{FF2B5EF4-FFF2-40B4-BE49-F238E27FC236}">
              <a16:creationId xmlns:a16="http://schemas.microsoft.com/office/drawing/2014/main" id="{87F2641F-D0C4-49CB-929E-DBA9BCF97511}"/>
            </a:ext>
          </a:extLst>
        </xdr:cNvPr>
        <xdr:cNvPicPr>
          <a:picLocks noChangeAspect="1"/>
        </xdr:cNvPicPr>
      </xdr:nvPicPr>
      <xdr:blipFill>
        <a:blip xmlns:r="http://schemas.openxmlformats.org/officeDocument/2006/relationships" r:embed="rId15"/>
        <a:stretch>
          <a:fillRect/>
        </a:stretch>
      </xdr:blipFill>
      <xdr:spPr>
        <a:xfrm>
          <a:off x="14522824" y="3160059"/>
          <a:ext cx="3914286" cy="538095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542925</xdr:colOff>
      <xdr:row>25</xdr:row>
      <xdr:rowOff>161925</xdr:rowOff>
    </xdr:from>
    <xdr:to>
      <xdr:col>11</xdr:col>
      <xdr:colOff>665877</xdr:colOff>
      <xdr:row>36</xdr:row>
      <xdr:rowOff>28356</xdr:rowOff>
    </xdr:to>
    <xdr:pic>
      <xdr:nvPicPr>
        <xdr:cNvPr id="2" name="図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1228725" y="4448175"/>
          <a:ext cx="6980952" cy="1752381"/>
        </a:xfrm>
        <a:prstGeom prst="rect">
          <a:avLst/>
        </a:prstGeom>
      </xdr:spPr>
    </xdr:pic>
    <xdr:clientData/>
  </xdr:twoCellAnchor>
  <xdr:twoCellAnchor editAs="oneCell">
    <xdr:from>
      <xdr:col>1</xdr:col>
      <xdr:colOff>571500</xdr:colOff>
      <xdr:row>1</xdr:row>
      <xdr:rowOff>161925</xdr:rowOff>
    </xdr:from>
    <xdr:to>
      <xdr:col>11</xdr:col>
      <xdr:colOff>684928</xdr:colOff>
      <xdr:row>23</xdr:row>
      <xdr:rowOff>113834</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tretch>
          <a:fillRect/>
        </a:stretch>
      </xdr:blipFill>
      <xdr:spPr>
        <a:xfrm>
          <a:off x="1257300" y="333375"/>
          <a:ext cx="6971428" cy="3723809"/>
        </a:xfrm>
        <a:prstGeom prst="rect">
          <a:avLst/>
        </a:prstGeom>
      </xdr:spPr>
    </xdr:pic>
    <xdr:clientData/>
  </xdr:twoCellAnchor>
  <xdr:twoCellAnchor editAs="oneCell">
    <xdr:from>
      <xdr:col>1</xdr:col>
      <xdr:colOff>495300</xdr:colOff>
      <xdr:row>41</xdr:row>
      <xdr:rowOff>114300</xdr:rowOff>
    </xdr:from>
    <xdr:to>
      <xdr:col>11</xdr:col>
      <xdr:colOff>580157</xdr:colOff>
      <xdr:row>63</xdr:row>
      <xdr:rowOff>75733</xdr:rowOff>
    </xdr:to>
    <xdr:pic>
      <xdr:nvPicPr>
        <xdr:cNvPr id="4" name="図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3"/>
        <a:stretch>
          <a:fillRect/>
        </a:stretch>
      </xdr:blipFill>
      <xdr:spPr>
        <a:xfrm>
          <a:off x="1181100" y="7143750"/>
          <a:ext cx="6942857" cy="3733333"/>
        </a:xfrm>
        <a:prstGeom prst="rect">
          <a:avLst/>
        </a:prstGeom>
      </xdr:spPr>
    </xdr:pic>
    <xdr:clientData/>
  </xdr:twoCellAnchor>
  <xdr:twoCellAnchor editAs="oneCell">
    <xdr:from>
      <xdr:col>1</xdr:col>
      <xdr:colOff>504825</xdr:colOff>
      <xdr:row>65</xdr:row>
      <xdr:rowOff>76200</xdr:rowOff>
    </xdr:from>
    <xdr:to>
      <xdr:col>11</xdr:col>
      <xdr:colOff>589682</xdr:colOff>
      <xdr:row>76</xdr:row>
      <xdr:rowOff>9298</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4"/>
        <a:stretch>
          <a:fillRect/>
        </a:stretch>
      </xdr:blipFill>
      <xdr:spPr>
        <a:xfrm>
          <a:off x="1190625" y="11220450"/>
          <a:ext cx="6942857" cy="1819048"/>
        </a:xfrm>
        <a:prstGeom prst="rect">
          <a:avLst/>
        </a:prstGeom>
      </xdr:spPr>
    </xdr:pic>
    <xdr:clientData/>
  </xdr:twoCellAnchor>
  <xdr:twoCellAnchor editAs="oneCell">
    <xdr:from>
      <xdr:col>1</xdr:col>
      <xdr:colOff>514350</xdr:colOff>
      <xdr:row>119</xdr:row>
      <xdr:rowOff>76200</xdr:rowOff>
    </xdr:from>
    <xdr:to>
      <xdr:col>11</xdr:col>
      <xdr:colOff>656350</xdr:colOff>
      <xdr:row>145</xdr:row>
      <xdr:rowOff>37548</xdr:rowOff>
    </xdr:to>
    <xdr:pic>
      <xdr:nvPicPr>
        <xdr:cNvPr id="6" name="図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5"/>
        <a:stretch>
          <a:fillRect/>
        </a:stretch>
      </xdr:blipFill>
      <xdr:spPr>
        <a:xfrm>
          <a:off x="1200150" y="20478750"/>
          <a:ext cx="7000000" cy="4419048"/>
        </a:xfrm>
        <a:prstGeom prst="rect">
          <a:avLst/>
        </a:prstGeom>
      </xdr:spPr>
    </xdr:pic>
    <xdr:clientData/>
  </xdr:twoCellAnchor>
  <xdr:twoCellAnchor>
    <xdr:from>
      <xdr:col>2</xdr:col>
      <xdr:colOff>9525</xdr:colOff>
      <xdr:row>82</xdr:row>
      <xdr:rowOff>28575</xdr:rowOff>
    </xdr:from>
    <xdr:to>
      <xdr:col>12</xdr:col>
      <xdr:colOff>27715</xdr:colOff>
      <xdr:row>119</xdr:row>
      <xdr:rowOff>123751</xdr:rowOff>
    </xdr:to>
    <xdr:grpSp>
      <xdr:nvGrpSpPr>
        <xdr:cNvPr id="7" name="グループ化 6">
          <a:extLst>
            <a:ext uri="{FF2B5EF4-FFF2-40B4-BE49-F238E27FC236}">
              <a16:creationId xmlns:a16="http://schemas.microsoft.com/office/drawing/2014/main" id="{00000000-0008-0000-0200-000007000000}"/>
            </a:ext>
          </a:extLst>
        </xdr:cNvPr>
        <xdr:cNvGrpSpPr/>
      </xdr:nvGrpSpPr>
      <xdr:grpSpPr>
        <a:xfrm>
          <a:off x="1384267" y="13717080"/>
          <a:ext cx="6891902" cy="6271697"/>
          <a:chOff x="685800" y="19202400"/>
          <a:chExt cx="6876190" cy="6438826"/>
        </a:xfrm>
      </xdr:grpSpPr>
      <xdr:pic>
        <xdr:nvPicPr>
          <xdr:cNvPr id="8" name="図 7">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6"/>
          <a:stretch>
            <a:fillRect/>
          </a:stretch>
        </xdr:blipFill>
        <xdr:spPr>
          <a:xfrm>
            <a:off x="685800" y="19202400"/>
            <a:ext cx="6876190" cy="5838095"/>
          </a:xfrm>
          <a:prstGeom prst="rect">
            <a:avLst/>
          </a:prstGeom>
        </xdr:spPr>
      </xdr:pic>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7"/>
          <a:stretch>
            <a:fillRect/>
          </a:stretch>
        </xdr:blipFill>
        <xdr:spPr>
          <a:xfrm>
            <a:off x="685800" y="25050750"/>
            <a:ext cx="6276190" cy="590476"/>
          </a:xfrm>
          <a:prstGeom prst="rect">
            <a:avLst/>
          </a:prstGeom>
        </xdr:spPr>
      </xdr:pic>
    </xdr:grpSp>
    <xdr:clientData/>
  </xdr:twoCellAnchor>
  <xdr:twoCellAnchor editAs="oneCell">
    <xdr:from>
      <xdr:col>2</xdr:col>
      <xdr:colOff>57150</xdr:colOff>
      <xdr:row>219</xdr:row>
      <xdr:rowOff>63500</xdr:rowOff>
    </xdr:from>
    <xdr:to>
      <xdr:col>12</xdr:col>
      <xdr:colOff>195975</xdr:colOff>
      <xdr:row>250</xdr:row>
      <xdr:rowOff>129502</xdr:rowOff>
    </xdr:to>
    <xdr:pic>
      <xdr:nvPicPr>
        <xdr:cNvPr id="10" name="図 9">
          <a:extLst>
            <a:ext uri="{FF2B5EF4-FFF2-40B4-BE49-F238E27FC236}">
              <a16:creationId xmlns:a16="http://schemas.microsoft.com/office/drawing/2014/main" id="{00000000-0008-0000-0200-00000A000000}"/>
            </a:ext>
          </a:extLst>
        </xdr:cNvPr>
        <xdr:cNvPicPr>
          <a:picLocks noChangeAspect="1"/>
        </xdr:cNvPicPr>
      </xdr:nvPicPr>
      <xdr:blipFill>
        <a:blip xmlns:r="http://schemas.openxmlformats.org/officeDocument/2006/relationships" r:embed="rId8"/>
        <a:stretch>
          <a:fillRect/>
        </a:stretch>
      </xdr:blipFill>
      <xdr:spPr>
        <a:xfrm>
          <a:off x="1428750" y="37611050"/>
          <a:ext cx="6996825" cy="5380952"/>
        </a:xfrm>
        <a:prstGeom prst="rect">
          <a:avLst/>
        </a:prstGeom>
      </xdr:spPr>
    </xdr:pic>
    <xdr:clientData/>
  </xdr:twoCellAnchor>
  <xdr:twoCellAnchor>
    <xdr:from>
      <xdr:col>12</xdr:col>
      <xdr:colOff>576083</xdr:colOff>
      <xdr:row>219</xdr:row>
      <xdr:rowOff>93777</xdr:rowOff>
    </xdr:from>
    <xdr:to>
      <xdr:col>22</xdr:col>
      <xdr:colOff>684769</xdr:colOff>
      <xdr:row>254</xdr:row>
      <xdr:rowOff>124123</xdr:rowOff>
    </xdr:to>
    <xdr:grpSp>
      <xdr:nvGrpSpPr>
        <xdr:cNvPr id="11" name="グループ化 10">
          <a:extLst>
            <a:ext uri="{FF2B5EF4-FFF2-40B4-BE49-F238E27FC236}">
              <a16:creationId xmlns:a16="http://schemas.microsoft.com/office/drawing/2014/main" id="{00000000-0008-0000-0200-00000B000000}"/>
            </a:ext>
          </a:extLst>
        </xdr:cNvPr>
        <xdr:cNvGrpSpPr/>
      </xdr:nvGrpSpPr>
      <xdr:grpSpPr>
        <a:xfrm>
          <a:off x="8824537" y="36652102"/>
          <a:ext cx="6982397" cy="5873000"/>
          <a:chOff x="8915400" y="27089100"/>
          <a:chExt cx="6961940" cy="6038788"/>
        </a:xfrm>
      </xdr:grpSpPr>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9"/>
          <a:stretch>
            <a:fillRect/>
          </a:stretch>
        </xdr:blipFill>
        <xdr:spPr>
          <a:xfrm>
            <a:off x="8915400" y="27089100"/>
            <a:ext cx="6961905" cy="5542857"/>
          </a:xfrm>
          <a:prstGeom prst="rect">
            <a:avLst/>
          </a:prstGeom>
        </xdr:spPr>
      </xdr:pic>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10"/>
          <a:stretch>
            <a:fillRect/>
          </a:stretch>
        </xdr:blipFill>
        <xdr:spPr>
          <a:xfrm>
            <a:off x="9201150" y="32632650"/>
            <a:ext cx="6676190" cy="495238"/>
          </a:xfrm>
          <a:prstGeom prst="rect">
            <a:avLst/>
          </a:prstGeom>
        </xdr:spPr>
      </xdr:pic>
    </xdr:grpSp>
    <xdr:clientData/>
  </xdr:twoCellAnchor>
  <xdr:twoCellAnchor>
    <xdr:from>
      <xdr:col>12</xdr:col>
      <xdr:colOff>513557</xdr:colOff>
      <xdr:row>155</xdr:row>
      <xdr:rowOff>21431</xdr:rowOff>
    </xdr:from>
    <xdr:to>
      <xdr:col>22</xdr:col>
      <xdr:colOff>585715</xdr:colOff>
      <xdr:row>218</xdr:row>
      <xdr:rowOff>56802</xdr:rowOff>
    </xdr:to>
    <xdr:grpSp>
      <xdr:nvGrpSpPr>
        <xdr:cNvPr id="14" name="グループ化 13">
          <a:extLst>
            <a:ext uri="{FF2B5EF4-FFF2-40B4-BE49-F238E27FC236}">
              <a16:creationId xmlns:a16="http://schemas.microsoft.com/office/drawing/2014/main" id="{00000000-0008-0000-0200-00000E000000}"/>
            </a:ext>
          </a:extLst>
        </xdr:cNvPr>
        <xdr:cNvGrpSpPr/>
      </xdr:nvGrpSpPr>
      <xdr:grpSpPr>
        <a:xfrm>
          <a:off x="8762011" y="25896044"/>
          <a:ext cx="6945869" cy="10552150"/>
          <a:chOff x="8800307" y="25857994"/>
          <a:chExt cx="6977783" cy="10536683"/>
        </a:xfrm>
      </xdr:grpSpPr>
      <xdr:grpSp>
        <xdr:nvGrpSpPr>
          <xdr:cNvPr id="15" name="グループ化 14">
            <a:extLst>
              <a:ext uri="{FF2B5EF4-FFF2-40B4-BE49-F238E27FC236}">
                <a16:creationId xmlns:a16="http://schemas.microsoft.com/office/drawing/2014/main" id="{00000000-0008-0000-0200-00000F000000}"/>
              </a:ext>
            </a:extLst>
          </xdr:cNvPr>
          <xdr:cNvGrpSpPr/>
        </xdr:nvGrpSpPr>
        <xdr:grpSpPr>
          <a:xfrm>
            <a:off x="8800307" y="26031825"/>
            <a:ext cx="6977783" cy="10362852"/>
            <a:chOff x="8867775" y="34651950"/>
            <a:chExt cx="6898408" cy="10854977"/>
          </a:xfrm>
        </xdr:grpSpPr>
        <xdr:grpSp>
          <xdr:nvGrpSpPr>
            <xdr:cNvPr id="17" name="グループ化 16">
              <a:extLst>
                <a:ext uri="{FF2B5EF4-FFF2-40B4-BE49-F238E27FC236}">
                  <a16:creationId xmlns:a16="http://schemas.microsoft.com/office/drawing/2014/main" id="{00000000-0008-0000-0200-000011000000}"/>
                </a:ext>
              </a:extLst>
            </xdr:cNvPr>
            <xdr:cNvGrpSpPr/>
          </xdr:nvGrpSpPr>
          <xdr:grpSpPr>
            <a:xfrm>
              <a:off x="8867775" y="34651950"/>
              <a:ext cx="6898408" cy="10854977"/>
              <a:chOff x="8905875" y="34366200"/>
              <a:chExt cx="6933333" cy="10658127"/>
            </a:xfrm>
          </xdr:grpSpPr>
          <xdr:pic>
            <xdr:nvPicPr>
              <xdr:cNvPr id="19" name="図 18">
                <a:extLst>
                  <a:ext uri="{FF2B5EF4-FFF2-40B4-BE49-F238E27FC236}">
                    <a16:creationId xmlns:a16="http://schemas.microsoft.com/office/drawing/2014/main" id="{00000000-0008-0000-0200-000013000000}"/>
                  </a:ext>
                </a:extLst>
              </xdr:cNvPr>
              <xdr:cNvPicPr>
                <a:picLocks noChangeAspect="1"/>
              </xdr:cNvPicPr>
            </xdr:nvPicPr>
            <xdr:blipFill>
              <a:blip xmlns:r="http://schemas.openxmlformats.org/officeDocument/2006/relationships" r:embed="rId11"/>
              <a:stretch>
                <a:fillRect/>
              </a:stretch>
            </xdr:blipFill>
            <xdr:spPr>
              <a:xfrm>
                <a:off x="8905875" y="34366200"/>
                <a:ext cx="6933333" cy="5219048"/>
              </a:xfrm>
              <a:prstGeom prst="rect">
                <a:avLst/>
              </a:prstGeom>
            </xdr:spPr>
          </xdr:pic>
          <xdr:pic>
            <xdr:nvPicPr>
              <xdr:cNvPr id="20" name="図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12"/>
              <a:stretch>
                <a:fillRect/>
              </a:stretch>
            </xdr:blipFill>
            <xdr:spPr>
              <a:xfrm>
                <a:off x="8915400" y="39585900"/>
                <a:ext cx="6895238" cy="2676190"/>
              </a:xfrm>
              <a:prstGeom prst="rect">
                <a:avLst/>
              </a:prstGeom>
            </xdr:spPr>
          </xdr:pic>
          <xdr:pic>
            <xdr:nvPicPr>
              <xdr:cNvPr id="21" name="図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13"/>
              <a:stretch>
                <a:fillRect/>
              </a:stretch>
            </xdr:blipFill>
            <xdr:spPr>
              <a:xfrm>
                <a:off x="8905875" y="42243375"/>
                <a:ext cx="6866667" cy="2780952"/>
              </a:xfrm>
              <a:prstGeom prst="rect">
                <a:avLst/>
              </a:prstGeom>
            </xdr:spPr>
          </xdr:pic>
        </xdr:grpSp>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8877299" y="40551100"/>
              <a:ext cx="6797675" cy="12890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16" name="正方形/長方形 15">
            <a:extLst>
              <a:ext uri="{FF2B5EF4-FFF2-40B4-BE49-F238E27FC236}">
                <a16:creationId xmlns:a16="http://schemas.microsoft.com/office/drawing/2014/main" id="{00000000-0008-0000-0200-000010000000}"/>
              </a:ext>
            </a:extLst>
          </xdr:cNvPr>
          <xdr:cNvSpPr/>
        </xdr:nvSpPr>
        <xdr:spPr>
          <a:xfrm>
            <a:off x="12380119" y="25857994"/>
            <a:ext cx="2226468" cy="4167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23</xdr:col>
      <xdr:colOff>238124</xdr:colOff>
      <xdr:row>186</xdr:row>
      <xdr:rowOff>11906</xdr:rowOff>
    </xdr:from>
    <xdr:to>
      <xdr:col>24</xdr:col>
      <xdr:colOff>607219</xdr:colOff>
      <xdr:row>190</xdr:row>
      <xdr:rowOff>130969</xdr:rowOff>
    </xdr:to>
    <xdr:sp macro="" textlink="">
      <xdr:nvSpPr>
        <xdr:cNvPr id="22" name="角丸四角形吹き出し 26">
          <a:extLst>
            <a:ext uri="{FF2B5EF4-FFF2-40B4-BE49-F238E27FC236}">
              <a16:creationId xmlns:a16="http://schemas.microsoft.com/office/drawing/2014/main" id="{00000000-0008-0000-0200-000016000000}"/>
            </a:ext>
          </a:extLst>
        </xdr:cNvPr>
        <xdr:cNvSpPr/>
      </xdr:nvSpPr>
      <xdr:spPr>
        <a:xfrm>
          <a:off x="16011524" y="31901606"/>
          <a:ext cx="1054895" cy="804863"/>
        </a:xfrm>
        <a:prstGeom prst="wedgeRoundRectCallout">
          <a:avLst>
            <a:gd name="adj1" fmla="val -107350"/>
            <a:gd name="adj2" fmla="val 54924"/>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注意 </a:t>
          </a:r>
          <a:r>
            <a:rPr kumimoji="1" lang="en-US" altLang="ja-JP" sz="1100">
              <a:solidFill>
                <a:sysClr val="windowText" lastClr="000000"/>
              </a:solidFill>
            </a:rPr>
            <a:t>24F</a:t>
          </a:r>
          <a:r>
            <a:rPr kumimoji="1" lang="ja-JP" altLang="en-US" sz="1100">
              <a:solidFill>
                <a:sysClr val="windowText" lastClr="000000"/>
              </a:solidFill>
            </a:rPr>
            <a:t>にない</a:t>
          </a:r>
        </a:p>
      </xdr:txBody>
    </xdr:sp>
    <xdr:clientData/>
  </xdr:twoCellAnchor>
  <xdr:twoCellAnchor>
    <xdr:from>
      <xdr:col>1</xdr:col>
      <xdr:colOff>577850</xdr:colOff>
      <xdr:row>155</xdr:row>
      <xdr:rowOff>107156</xdr:rowOff>
    </xdr:from>
    <xdr:to>
      <xdr:col>12</xdr:col>
      <xdr:colOff>103892</xdr:colOff>
      <xdr:row>205</xdr:row>
      <xdr:rowOff>88442</xdr:rowOff>
    </xdr:to>
    <xdr:grpSp>
      <xdr:nvGrpSpPr>
        <xdr:cNvPr id="23" name="グループ化 22">
          <a:extLst>
            <a:ext uri="{FF2B5EF4-FFF2-40B4-BE49-F238E27FC236}">
              <a16:creationId xmlns:a16="http://schemas.microsoft.com/office/drawing/2014/main" id="{00000000-0008-0000-0200-000017000000}"/>
            </a:ext>
          </a:extLst>
        </xdr:cNvPr>
        <xdr:cNvGrpSpPr/>
      </xdr:nvGrpSpPr>
      <xdr:grpSpPr>
        <a:xfrm>
          <a:off x="1265221" y="25981769"/>
          <a:ext cx="7087125" cy="8327936"/>
          <a:chOff x="1265221" y="25981769"/>
          <a:chExt cx="7087125" cy="8327936"/>
        </a:xfrm>
      </xdr:grpSpPr>
      <xdr:grpSp>
        <xdr:nvGrpSpPr>
          <xdr:cNvPr id="24" name="グループ化 23">
            <a:extLst>
              <a:ext uri="{FF2B5EF4-FFF2-40B4-BE49-F238E27FC236}">
                <a16:creationId xmlns:a16="http://schemas.microsoft.com/office/drawing/2014/main" id="{00000000-0008-0000-0200-000018000000}"/>
              </a:ext>
            </a:extLst>
          </xdr:cNvPr>
          <xdr:cNvGrpSpPr/>
        </xdr:nvGrpSpPr>
        <xdr:grpSpPr>
          <a:xfrm>
            <a:off x="1265221" y="25981769"/>
            <a:ext cx="7087125" cy="8327936"/>
            <a:chOff x="1268413" y="25943719"/>
            <a:chExt cx="7122229" cy="8315661"/>
          </a:xfrm>
        </xdr:grpSpPr>
        <xdr:grpSp>
          <xdr:nvGrpSpPr>
            <xdr:cNvPr id="26" name="グループ化 25">
              <a:extLst>
                <a:ext uri="{FF2B5EF4-FFF2-40B4-BE49-F238E27FC236}">
                  <a16:creationId xmlns:a16="http://schemas.microsoft.com/office/drawing/2014/main" id="{00000000-0008-0000-0200-00001A000000}"/>
                </a:ext>
              </a:extLst>
            </xdr:cNvPr>
            <xdr:cNvGrpSpPr/>
          </xdr:nvGrpSpPr>
          <xdr:grpSpPr>
            <a:xfrm>
              <a:off x="1268413" y="26022300"/>
              <a:ext cx="7122229" cy="8237080"/>
              <a:chOff x="685800" y="32746950"/>
              <a:chExt cx="7066667" cy="8467267"/>
            </a:xfrm>
          </xdr:grpSpPr>
          <xdr:pic>
            <xdr:nvPicPr>
              <xdr:cNvPr id="28" name="図 27">
                <a:extLst>
                  <a:ext uri="{FF2B5EF4-FFF2-40B4-BE49-F238E27FC236}">
                    <a16:creationId xmlns:a16="http://schemas.microsoft.com/office/drawing/2014/main" id="{00000000-0008-0000-0200-00001C000000}"/>
                  </a:ext>
                </a:extLst>
              </xdr:cNvPr>
              <xdr:cNvPicPr>
                <a:picLocks noChangeAspect="1"/>
              </xdr:cNvPicPr>
            </xdr:nvPicPr>
            <xdr:blipFill>
              <a:blip xmlns:r="http://schemas.openxmlformats.org/officeDocument/2006/relationships" r:embed="rId14"/>
              <a:stretch>
                <a:fillRect/>
              </a:stretch>
            </xdr:blipFill>
            <xdr:spPr>
              <a:xfrm>
                <a:off x="685800" y="32746950"/>
                <a:ext cx="7066667" cy="4790476"/>
              </a:xfrm>
              <a:prstGeom prst="rect">
                <a:avLst/>
              </a:prstGeom>
            </xdr:spPr>
          </xdr:pic>
          <xdr:pic>
            <xdr:nvPicPr>
              <xdr:cNvPr id="29" name="図 28">
                <a:extLst>
                  <a:ext uri="{FF2B5EF4-FFF2-40B4-BE49-F238E27FC236}">
                    <a16:creationId xmlns:a16="http://schemas.microsoft.com/office/drawing/2014/main" id="{00000000-0008-0000-0200-00001D000000}"/>
                  </a:ext>
                </a:extLst>
              </xdr:cNvPr>
              <xdr:cNvPicPr>
                <a:picLocks noChangeAspect="1"/>
              </xdr:cNvPicPr>
            </xdr:nvPicPr>
            <xdr:blipFill>
              <a:blip xmlns:r="http://schemas.openxmlformats.org/officeDocument/2006/relationships" r:embed="rId15"/>
              <a:stretch>
                <a:fillRect/>
              </a:stretch>
            </xdr:blipFill>
            <xdr:spPr>
              <a:xfrm>
                <a:off x="685800" y="37547550"/>
                <a:ext cx="7000000" cy="3666667"/>
              </a:xfrm>
              <a:prstGeom prst="rect">
                <a:avLst/>
              </a:prstGeom>
            </xdr:spPr>
          </xdr:pic>
        </xdr:grpSp>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5250656" y="25943719"/>
              <a:ext cx="2226468" cy="4167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25" name="正方形/長方形 24">
            <a:extLst>
              <a:ext uri="{FF2B5EF4-FFF2-40B4-BE49-F238E27FC236}">
                <a16:creationId xmlns:a16="http://schemas.microsoft.com/office/drawing/2014/main" id="{00000000-0008-0000-0200-000019000000}"/>
              </a:ext>
            </a:extLst>
          </xdr:cNvPr>
          <xdr:cNvSpPr/>
        </xdr:nvSpPr>
        <xdr:spPr>
          <a:xfrm>
            <a:off x="1767525" y="32699226"/>
            <a:ext cx="6343454" cy="34368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579355</xdr:colOff>
      <xdr:row>323</xdr:row>
      <xdr:rowOff>117835</xdr:rowOff>
    </xdr:from>
    <xdr:to>
      <xdr:col>22</xdr:col>
      <xdr:colOff>138474</xdr:colOff>
      <xdr:row>359</xdr:row>
      <xdr:rowOff>140369</xdr:rowOff>
    </xdr:to>
    <xdr:grpSp>
      <xdr:nvGrpSpPr>
        <xdr:cNvPr id="30" name="グループ化 29">
          <a:extLst>
            <a:ext uri="{FF2B5EF4-FFF2-40B4-BE49-F238E27FC236}">
              <a16:creationId xmlns:a16="http://schemas.microsoft.com/office/drawing/2014/main" id="{00000000-0008-0000-0200-00001E000000}"/>
            </a:ext>
          </a:extLst>
        </xdr:cNvPr>
        <xdr:cNvGrpSpPr/>
      </xdr:nvGrpSpPr>
      <xdr:grpSpPr>
        <a:xfrm>
          <a:off x="1266726" y="54037191"/>
          <a:ext cx="13993913" cy="6032121"/>
          <a:chOff x="1374742" y="49912964"/>
          <a:chExt cx="13993913" cy="6032121"/>
        </a:xfrm>
      </xdr:grpSpPr>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16"/>
          <a:stretch>
            <a:fillRect/>
          </a:stretch>
        </xdr:blipFill>
        <xdr:spPr>
          <a:xfrm>
            <a:off x="1374742" y="49912964"/>
            <a:ext cx="6952381" cy="1695238"/>
          </a:xfrm>
          <a:prstGeom prst="rect">
            <a:avLst/>
          </a:prstGeom>
        </xdr:spPr>
      </xdr:pic>
      <xdr:pic>
        <xdr:nvPicPr>
          <xdr:cNvPr id="32" name="図 31">
            <a:extLst>
              <a:ext uri="{FF2B5EF4-FFF2-40B4-BE49-F238E27FC236}">
                <a16:creationId xmlns:a16="http://schemas.microsoft.com/office/drawing/2014/main" id="{00000000-0008-0000-0200-000020000000}"/>
              </a:ext>
            </a:extLst>
          </xdr:cNvPr>
          <xdr:cNvPicPr>
            <a:picLocks noChangeAspect="1"/>
          </xdr:cNvPicPr>
        </xdr:nvPicPr>
        <xdr:blipFill>
          <a:blip xmlns:r="http://schemas.openxmlformats.org/officeDocument/2006/relationships" r:embed="rId17"/>
          <a:stretch>
            <a:fillRect/>
          </a:stretch>
        </xdr:blipFill>
        <xdr:spPr>
          <a:xfrm>
            <a:off x="8444846" y="50030799"/>
            <a:ext cx="6923809" cy="5914286"/>
          </a:xfrm>
          <a:prstGeom prst="rect">
            <a:avLst/>
          </a:prstGeom>
        </xdr:spPr>
      </xdr:pic>
    </xdr:grpSp>
    <xdr:clientData/>
  </xdr:twoCellAnchor>
  <xdr:twoCellAnchor>
    <xdr:from>
      <xdr:col>2</xdr:col>
      <xdr:colOff>0</xdr:colOff>
      <xdr:row>263</xdr:row>
      <xdr:rowOff>0</xdr:rowOff>
    </xdr:from>
    <xdr:to>
      <xdr:col>22</xdr:col>
      <xdr:colOff>461930</xdr:colOff>
      <xdr:row>322</xdr:row>
      <xdr:rowOff>1180</xdr:rowOff>
    </xdr:to>
    <xdr:grpSp>
      <xdr:nvGrpSpPr>
        <xdr:cNvPr id="33" name="グループ化 32">
          <a:extLst>
            <a:ext uri="{FF2B5EF4-FFF2-40B4-BE49-F238E27FC236}">
              <a16:creationId xmlns:a16="http://schemas.microsoft.com/office/drawing/2014/main" id="{00000000-0008-0000-0200-000021000000}"/>
            </a:ext>
          </a:extLst>
        </xdr:cNvPr>
        <xdr:cNvGrpSpPr/>
      </xdr:nvGrpSpPr>
      <xdr:grpSpPr>
        <a:xfrm>
          <a:off x="1374742" y="43903376"/>
          <a:ext cx="14209353" cy="9850227"/>
          <a:chOff x="1374742" y="43903376"/>
          <a:chExt cx="14209353" cy="9850227"/>
        </a:xfrm>
      </xdr:grpSpPr>
      <xdr:grpSp>
        <xdr:nvGrpSpPr>
          <xdr:cNvPr id="34" name="グループ化 33">
            <a:extLst>
              <a:ext uri="{FF2B5EF4-FFF2-40B4-BE49-F238E27FC236}">
                <a16:creationId xmlns:a16="http://schemas.microsoft.com/office/drawing/2014/main" id="{00000000-0008-0000-0200-000022000000}"/>
              </a:ext>
            </a:extLst>
          </xdr:cNvPr>
          <xdr:cNvGrpSpPr/>
        </xdr:nvGrpSpPr>
        <xdr:grpSpPr>
          <a:xfrm>
            <a:off x="1374742" y="43903376"/>
            <a:ext cx="14209353" cy="4967524"/>
            <a:chOff x="1374742" y="43903376"/>
            <a:chExt cx="14209353" cy="4967524"/>
          </a:xfrm>
        </xdr:grpSpPr>
        <xdr:pic>
          <xdr:nvPicPr>
            <xdr:cNvPr id="36" name="図 35">
              <a:extLst>
                <a:ext uri="{FF2B5EF4-FFF2-40B4-BE49-F238E27FC236}">
                  <a16:creationId xmlns:a16="http://schemas.microsoft.com/office/drawing/2014/main" id="{00000000-0008-0000-0200-000024000000}"/>
                </a:ext>
              </a:extLst>
            </xdr:cNvPr>
            <xdr:cNvPicPr>
              <a:picLocks noChangeAspect="1"/>
            </xdr:cNvPicPr>
          </xdr:nvPicPr>
          <xdr:blipFill>
            <a:blip xmlns:r="http://schemas.openxmlformats.org/officeDocument/2006/relationships" r:embed="rId18"/>
            <a:stretch>
              <a:fillRect/>
            </a:stretch>
          </xdr:blipFill>
          <xdr:spPr>
            <a:xfrm>
              <a:off x="1374742" y="43903376"/>
              <a:ext cx="6990476" cy="3933333"/>
            </a:xfrm>
            <a:prstGeom prst="rect">
              <a:avLst/>
            </a:prstGeom>
          </xdr:spPr>
        </xdr:pic>
        <xdr:pic>
          <xdr:nvPicPr>
            <xdr:cNvPr id="37" name="図 36">
              <a:extLst>
                <a:ext uri="{FF2B5EF4-FFF2-40B4-BE49-F238E27FC236}">
                  <a16:creationId xmlns:a16="http://schemas.microsoft.com/office/drawing/2014/main" id="{00000000-0008-0000-0200-000025000000}"/>
                </a:ext>
              </a:extLst>
            </xdr:cNvPr>
            <xdr:cNvPicPr>
              <a:picLocks noChangeAspect="1"/>
            </xdr:cNvPicPr>
          </xdr:nvPicPr>
          <xdr:blipFill>
            <a:blip xmlns:r="http://schemas.openxmlformats.org/officeDocument/2006/relationships" r:embed="rId19"/>
            <a:stretch>
              <a:fillRect/>
            </a:stretch>
          </xdr:blipFill>
          <xdr:spPr>
            <a:xfrm>
              <a:off x="8641238" y="44089948"/>
              <a:ext cx="6942857" cy="4780952"/>
            </a:xfrm>
            <a:prstGeom prst="rect">
              <a:avLst/>
            </a:prstGeom>
          </xdr:spPr>
        </xdr:pic>
      </xdr:grpSp>
      <xdr:pic>
        <xdr:nvPicPr>
          <xdr:cNvPr id="35" name="図 34">
            <a:extLst>
              <a:ext uri="{FF2B5EF4-FFF2-40B4-BE49-F238E27FC236}">
                <a16:creationId xmlns:a16="http://schemas.microsoft.com/office/drawing/2014/main" id="{00000000-0008-0000-0200-000023000000}"/>
              </a:ext>
            </a:extLst>
          </xdr:cNvPr>
          <xdr:cNvPicPr>
            <a:picLocks noChangeAspect="1"/>
          </xdr:cNvPicPr>
        </xdr:nvPicPr>
        <xdr:blipFill>
          <a:blip xmlns:r="http://schemas.openxmlformats.org/officeDocument/2006/relationships" r:embed="rId20"/>
          <a:stretch>
            <a:fillRect/>
          </a:stretch>
        </xdr:blipFill>
        <xdr:spPr>
          <a:xfrm>
            <a:off x="8533222" y="49048841"/>
            <a:ext cx="6923809" cy="4704762"/>
          </a:xfrm>
          <a:prstGeom prst="rect">
            <a:avLst/>
          </a:prstGeom>
        </xdr:spPr>
      </xdr:pic>
    </xdr:grpSp>
    <xdr:clientData/>
  </xdr:twoCellAnchor>
  <xdr:twoCellAnchor>
    <xdr:from>
      <xdr:col>2</xdr:col>
      <xdr:colOff>0</xdr:colOff>
      <xdr:row>366</xdr:row>
      <xdr:rowOff>0</xdr:rowOff>
    </xdr:from>
    <xdr:to>
      <xdr:col>21</xdr:col>
      <xdr:colOff>594612</xdr:colOff>
      <xdr:row>400</xdr:row>
      <xdr:rowOff>114754</xdr:rowOff>
    </xdr:to>
    <xdr:grpSp>
      <xdr:nvGrpSpPr>
        <xdr:cNvPr id="38" name="グループ化 37">
          <a:extLst>
            <a:ext uri="{FF2B5EF4-FFF2-40B4-BE49-F238E27FC236}">
              <a16:creationId xmlns:a16="http://schemas.microsoft.com/office/drawing/2014/main" id="{00000000-0008-0000-0200-000026000000}"/>
            </a:ext>
          </a:extLst>
        </xdr:cNvPr>
        <xdr:cNvGrpSpPr/>
      </xdr:nvGrpSpPr>
      <xdr:grpSpPr>
        <a:xfrm>
          <a:off x="1374742" y="61097474"/>
          <a:ext cx="13654664" cy="5790476"/>
          <a:chOff x="1374742" y="61097474"/>
          <a:chExt cx="13654664" cy="5790476"/>
        </a:xfrm>
      </xdr:grpSpPr>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21"/>
          <a:stretch>
            <a:fillRect/>
          </a:stretch>
        </xdr:blipFill>
        <xdr:spPr>
          <a:xfrm>
            <a:off x="1374742" y="61097474"/>
            <a:ext cx="6761905" cy="3619048"/>
          </a:xfrm>
          <a:prstGeom prst="rect">
            <a:avLst/>
          </a:prstGeom>
        </xdr:spPr>
      </xdr:pic>
      <xdr:pic>
        <xdr:nvPicPr>
          <xdr:cNvPr id="40" name="図 39">
            <a:extLst>
              <a:ext uri="{FF2B5EF4-FFF2-40B4-BE49-F238E27FC236}">
                <a16:creationId xmlns:a16="http://schemas.microsoft.com/office/drawing/2014/main" id="{00000000-0008-0000-0200-000028000000}"/>
              </a:ext>
            </a:extLst>
          </xdr:cNvPr>
          <xdr:cNvPicPr>
            <a:picLocks noChangeAspect="1"/>
          </xdr:cNvPicPr>
        </xdr:nvPicPr>
        <xdr:blipFill>
          <a:blip xmlns:r="http://schemas.openxmlformats.org/officeDocument/2006/relationships" r:embed="rId22"/>
          <a:stretch>
            <a:fillRect/>
          </a:stretch>
        </xdr:blipFill>
        <xdr:spPr>
          <a:xfrm>
            <a:off x="8248454" y="61097474"/>
            <a:ext cx="6780952" cy="5790476"/>
          </a:xfrm>
          <a:prstGeom prst="rect">
            <a:avLst/>
          </a:prstGeom>
        </xdr:spPr>
      </xdr:pic>
    </xdr:grpSp>
    <xdr:clientData/>
  </xdr:twoCellAnchor>
  <xdr:twoCellAnchor>
    <xdr:from>
      <xdr:col>2</xdr:col>
      <xdr:colOff>0</xdr:colOff>
      <xdr:row>404</xdr:row>
      <xdr:rowOff>0</xdr:rowOff>
    </xdr:from>
    <xdr:to>
      <xdr:col>22</xdr:col>
      <xdr:colOff>129251</xdr:colOff>
      <xdr:row>436</xdr:row>
      <xdr:rowOff>77192</xdr:rowOff>
    </xdr:to>
    <xdr:grpSp>
      <xdr:nvGrpSpPr>
        <xdr:cNvPr id="41" name="グループ化 40">
          <a:extLst>
            <a:ext uri="{FF2B5EF4-FFF2-40B4-BE49-F238E27FC236}">
              <a16:creationId xmlns:a16="http://schemas.microsoft.com/office/drawing/2014/main" id="{00000000-0008-0000-0200-000029000000}"/>
            </a:ext>
          </a:extLst>
        </xdr:cNvPr>
        <xdr:cNvGrpSpPr/>
      </xdr:nvGrpSpPr>
      <xdr:grpSpPr>
        <a:xfrm>
          <a:off x="1374742" y="67440928"/>
          <a:ext cx="13876674" cy="5419048"/>
          <a:chOff x="1374742" y="67440928"/>
          <a:chExt cx="13876674" cy="5419048"/>
        </a:xfrm>
      </xdr:grpSpPr>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23"/>
          <a:stretch>
            <a:fillRect/>
          </a:stretch>
        </xdr:blipFill>
        <xdr:spPr>
          <a:xfrm>
            <a:off x="1374742" y="67440928"/>
            <a:ext cx="7057143" cy="1714286"/>
          </a:xfrm>
          <a:prstGeom prst="rect">
            <a:avLst/>
          </a:prstGeom>
        </xdr:spPr>
      </xdr:pic>
      <xdr:pic>
        <xdr:nvPicPr>
          <xdr:cNvPr id="43" name="図 42">
            <a:extLst>
              <a:ext uri="{FF2B5EF4-FFF2-40B4-BE49-F238E27FC236}">
                <a16:creationId xmlns:a16="http://schemas.microsoft.com/office/drawing/2014/main" id="{00000000-0008-0000-0200-00002B000000}"/>
              </a:ext>
            </a:extLst>
          </xdr:cNvPr>
          <xdr:cNvPicPr>
            <a:picLocks noChangeAspect="1"/>
          </xdr:cNvPicPr>
        </xdr:nvPicPr>
        <xdr:blipFill>
          <a:blip xmlns:r="http://schemas.openxmlformats.org/officeDocument/2006/relationships" r:embed="rId24"/>
          <a:stretch>
            <a:fillRect/>
          </a:stretch>
        </xdr:blipFill>
        <xdr:spPr>
          <a:xfrm>
            <a:off x="8346654" y="67440928"/>
            <a:ext cx="6904762" cy="5419048"/>
          </a:xfrm>
          <a:prstGeom prst="rect">
            <a:avLst/>
          </a:prstGeom>
        </xdr:spPr>
      </xdr:pic>
    </xdr:grpSp>
    <xdr:clientData/>
  </xdr:twoCellAnchor>
  <xdr:twoCellAnchor editAs="oneCell">
    <xdr:from>
      <xdr:col>13</xdr:col>
      <xdr:colOff>0</xdr:colOff>
      <xdr:row>2</xdr:row>
      <xdr:rowOff>0</xdr:rowOff>
    </xdr:from>
    <xdr:to>
      <xdr:col>23</xdr:col>
      <xdr:colOff>135813</xdr:colOff>
      <xdr:row>31</xdr:row>
      <xdr:rowOff>130372</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25"/>
        <a:stretch>
          <a:fillRect/>
        </a:stretch>
      </xdr:blipFill>
      <xdr:spPr>
        <a:xfrm>
          <a:off x="8915400" y="342900"/>
          <a:ext cx="6993813" cy="5102422"/>
        </a:xfrm>
        <a:prstGeom prst="rect">
          <a:avLst/>
        </a:prstGeom>
      </xdr:spPr>
    </xdr:pic>
    <xdr:clientData/>
  </xdr:twoCellAnchor>
  <xdr:twoCellAnchor editAs="oneCell">
    <xdr:from>
      <xdr:col>2</xdr:col>
      <xdr:colOff>0</xdr:colOff>
      <xdr:row>442</xdr:row>
      <xdr:rowOff>0</xdr:rowOff>
    </xdr:from>
    <xdr:to>
      <xdr:col>12</xdr:col>
      <xdr:colOff>2478</xdr:colOff>
      <xdr:row>469</xdr:row>
      <xdr:rowOff>7095</xdr:rowOff>
    </xdr:to>
    <xdr:pic>
      <xdr:nvPicPr>
        <xdr:cNvPr id="45" name="図 44">
          <a:extLst>
            <a:ext uri="{FF2B5EF4-FFF2-40B4-BE49-F238E27FC236}">
              <a16:creationId xmlns:a16="http://schemas.microsoft.com/office/drawing/2014/main" id="{00000000-0008-0000-0200-00002D000000}"/>
            </a:ext>
          </a:extLst>
        </xdr:cNvPr>
        <xdr:cNvPicPr>
          <a:picLocks noChangeAspect="1"/>
        </xdr:cNvPicPr>
      </xdr:nvPicPr>
      <xdr:blipFill>
        <a:blip xmlns:r="http://schemas.openxmlformats.org/officeDocument/2006/relationships" r:embed="rId26"/>
        <a:stretch>
          <a:fillRect/>
        </a:stretch>
      </xdr:blipFill>
      <xdr:spPr>
        <a:xfrm>
          <a:off x="1371600" y="75780900"/>
          <a:ext cx="6860478" cy="4636245"/>
        </a:xfrm>
        <a:prstGeom prst="rect">
          <a:avLst/>
        </a:prstGeom>
      </xdr:spPr>
    </xdr:pic>
    <xdr:clientData/>
  </xdr:twoCellAnchor>
  <xdr:twoCellAnchor editAs="oneCell">
    <xdr:from>
      <xdr:col>12</xdr:col>
      <xdr:colOff>0</xdr:colOff>
      <xdr:row>442</xdr:row>
      <xdr:rowOff>0</xdr:rowOff>
    </xdr:from>
    <xdr:to>
      <xdr:col>22</xdr:col>
      <xdr:colOff>21527</xdr:colOff>
      <xdr:row>473</xdr:row>
      <xdr:rowOff>25077</xdr:rowOff>
    </xdr:to>
    <xdr:pic>
      <xdr:nvPicPr>
        <xdr:cNvPr id="46" name="図 45">
          <a:extLst>
            <a:ext uri="{FF2B5EF4-FFF2-40B4-BE49-F238E27FC236}">
              <a16:creationId xmlns:a16="http://schemas.microsoft.com/office/drawing/2014/main" id="{00000000-0008-0000-0200-00002E000000}"/>
            </a:ext>
          </a:extLst>
        </xdr:cNvPr>
        <xdr:cNvPicPr>
          <a:picLocks noChangeAspect="1"/>
        </xdr:cNvPicPr>
      </xdr:nvPicPr>
      <xdr:blipFill>
        <a:blip xmlns:r="http://schemas.openxmlformats.org/officeDocument/2006/relationships" r:embed="rId27"/>
        <a:stretch>
          <a:fillRect/>
        </a:stretch>
      </xdr:blipFill>
      <xdr:spPr>
        <a:xfrm>
          <a:off x="8229600" y="75780900"/>
          <a:ext cx="6879527" cy="5340027"/>
        </a:xfrm>
        <a:prstGeom prst="rect">
          <a:avLst/>
        </a:prstGeom>
      </xdr:spPr>
    </xdr:pic>
    <xdr:clientData/>
  </xdr:twoCellAnchor>
  <xdr:twoCellAnchor editAs="oneCell">
    <xdr:from>
      <xdr:col>11</xdr:col>
      <xdr:colOff>657914</xdr:colOff>
      <xdr:row>473</xdr:row>
      <xdr:rowOff>58917</xdr:rowOff>
    </xdr:from>
    <xdr:to>
      <xdr:col>22</xdr:col>
      <xdr:colOff>30164</xdr:colOff>
      <xdr:row>502</xdr:row>
      <xdr:rowOff>36908</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28"/>
        <a:stretch>
          <a:fillRect/>
        </a:stretch>
      </xdr:blipFill>
      <xdr:spPr>
        <a:xfrm>
          <a:off x="8201714" y="81154767"/>
          <a:ext cx="6916050" cy="4950041"/>
        </a:xfrm>
        <a:prstGeom prst="rect">
          <a:avLst/>
        </a:prstGeom>
      </xdr:spPr>
    </xdr:pic>
    <xdr:clientData/>
  </xdr:twoCellAnchor>
  <xdr:twoCellAnchor editAs="oneCell">
    <xdr:from>
      <xdr:col>2</xdr:col>
      <xdr:colOff>0</xdr:colOff>
      <xdr:row>506</xdr:row>
      <xdr:rowOff>19639</xdr:rowOff>
    </xdr:from>
    <xdr:to>
      <xdr:col>12</xdr:col>
      <xdr:colOff>40574</xdr:colOff>
      <xdr:row>532</xdr:row>
      <xdr:rowOff>155571</xdr:rowOff>
    </xdr:to>
    <xdr:pic>
      <xdr:nvPicPr>
        <xdr:cNvPr id="48" name="図 47">
          <a:extLst>
            <a:ext uri="{FF2B5EF4-FFF2-40B4-BE49-F238E27FC236}">
              <a16:creationId xmlns:a16="http://schemas.microsoft.com/office/drawing/2014/main" id="{00000000-0008-0000-0200-000030000000}"/>
            </a:ext>
          </a:extLst>
        </xdr:cNvPr>
        <xdr:cNvPicPr>
          <a:picLocks noChangeAspect="1"/>
        </xdr:cNvPicPr>
      </xdr:nvPicPr>
      <xdr:blipFill>
        <a:blip xmlns:r="http://schemas.openxmlformats.org/officeDocument/2006/relationships" r:embed="rId29"/>
        <a:stretch>
          <a:fillRect/>
        </a:stretch>
      </xdr:blipFill>
      <xdr:spPr>
        <a:xfrm>
          <a:off x="1371600" y="86773339"/>
          <a:ext cx="6898574" cy="4593632"/>
        </a:xfrm>
        <a:prstGeom prst="rect">
          <a:avLst/>
        </a:prstGeom>
      </xdr:spPr>
    </xdr:pic>
    <xdr:clientData/>
  </xdr:twoCellAnchor>
  <xdr:twoCellAnchor editAs="oneCell">
    <xdr:from>
      <xdr:col>12</xdr:col>
      <xdr:colOff>0</xdr:colOff>
      <xdr:row>506</xdr:row>
      <xdr:rowOff>0</xdr:rowOff>
    </xdr:from>
    <xdr:to>
      <xdr:col>22</xdr:col>
      <xdr:colOff>21527</xdr:colOff>
      <xdr:row>536</xdr:row>
      <xdr:rowOff>125344</xdr:rowOff>
    </xdr:to>
    <xdr:pic>
      <xdr:nvPicPr>
        <xdr:cNvPr id="49" name="図 48">
          <a:extLst>
            <a:ext uri="{FF2B5EF4-FFF2-40B4-BE49-F238E27FC236}">
              <a16:creationId xmlns:a16="http://schemas.microsoft.com/office/drawing/2014/main" id="{00000000-0008-0000-0200-000031000000}"/>
            </a:ext>
          </a:extLst>
        </xdr:cNvPr>
        <xdr:cNvPicPr>
          <a:picLocks noChangeAspect="1"/>
        </xdr:cNvPicPr>
      </xdr:nvPicPr>
      <xdr:blipFill>
        <a:blip xmlns:r="http://schemas.openxmlformats.org/officeDocument/2006/relationships" r:embed="rId30"/>
        <a:stretch>
          <a:fillRect/>
        </a:stretch>
      </xdr:blipFill>
      <xdr:spPr>
        <a:xfrm>
          <a:off x="8229600" y="86753700"/>
          <a:ext cx="6879527" cy="5268844"/>
        </a:xfrm>
        <a:prstGeom prst="rect">
          <a:avLst/>
        </a:prstGeom>
      </xdr:spPr>
    </xdr:pic>
    <xdr:clientData/>
  </xdr:twoCellAnchor>
  <xdr:twoCellAnchor editAs="oneCell">
    <xdr:from>
      <xdr:col>12</xdr:col>
      <xdr:colOff>549897</xdr:colOff>
      <xdr:row>56</xdr:row>
      <xdr:rowOff>108016</xdr:rowOff>
    </xdr:from>
    <xdr:to>
      <xdr:col>20</xdr:col>
      <xdr:colOff>69976</xdr:colOff>
      <xdr:row>64</xdr:row>
      <xdr:rowOff>48742</xdr:rowOff>
    </xdr:to>
    <xdr:pic>
      <xdr:nvPicPr>
        <xdr:cNvPr id="50" name="図 49">
          <a:extLst>
            <a:ext uri="{FF2B5EF4-FFF2-40B4-BE49-F238E27FC236}">
              <a16:creationId xmlns:a16="http://schemas.microsoft.com/office/drawing/2014/main" id="{00000000-0008-0000-0200-000032000000}"/>
            </a:ext>
          </a:extLst>
        </xdr:cNvPr>
        <xdr:cNvPicPr>
          <a:picLocks noChangeAspect="1"/>
        </xdr:cNvPicPr>
      </xdr:nvPicPr>
      <xdr:blipFill>
        <a:blip xmlns:r="http://schemas.openxmlformats.org/officeDocument/2006/relationships" r:embed="rId31"/>
        <a:stretch>
          <a:fillRect/>
        </a:stretch>
      </xdr:blipFill>
      <xdr:spPr>
        <a:xfrm>
          <a:off x="8779497" y="9709216"/>
          <a:ext cx="5006479" cy="1312326"/>
        </a:xfrm>
        <a:prstGeom prst="rect">
          <a:avLst/>
        </a:prstGeom>
      </xdr:spPr>
    </xdr:pic>
    <xdr:clientData/>
  </xdr:twoCellAnchor>
  <xdr:twoCellAnchor>
    <xdr:from>
      <xdr:col>2</xdr:col>
      <xdr:colOff>0</xdr:colOff>
      <xdr:row>581</xdr:row>
      <xdr:rowOff>0</xdr:rowOff>
    </xdr:from>
    <xdr:to>
      <xdr:col>22</xdr:col>
      <xdr:colOff>366751</xdr:colOff>
      <xdr:row>620</xdr:row>
      <xdr:rowOff>134750</xdr:rowOff>
    </xdr:to>
    <xdr:grpSp>
      <xdr:nvGrpSpPr>
        <xdr:cNvPr id="51" name="グループ化 50">
          <a:extLst>
            <a:ext uri="{FF2B5EF4-FFF2-40B4-BE49-F238E27FC236}">
              <a16:creationId xmlns:a16="http://schemas.microsoft.com/office/drawing/2014/main" id="{00000000-0008-0000-0200-000033000000}"/>
            </a:ext>
          </a:extLst>
        </xdr:cNvPr>
        <xdr:cNvGrpSpPr/>
      </xdr:nvGrpSpPr>
      <xdr:grpSpPr>
        <a:xfrm>
          <a:off x="1374742" y="96988067"/>
          <a:ext cx="14114174" cy="6645137"/>
          <a:chOff x="1374742" y="92480876"/>
          <a:chExt cx="14114174" cy="6645137"/>
        </a:xfrm>
      </xdr:grpSpPr>
      <xdr:pic>
        <xdr:nvPicPr>
          <xdr:cNvPr id="52" name="図 51">
            <a:extLst>
              <a:ext uri="{FF2B5EF4-FFF2-40B4-BE49-F238E27FC236}">
                <a16:creationId xmlns:a16="http://schemas.microsoft.com/office/drawing/2014/main" id="{00000000-0008-0000-0200-000034000000}"/>
              </a:ext>
            </a:extLst>
          </xdr:cNvPr>
          <xdr:cNvPicPr>
            <a:picLocks noChangeAspect="1"/>
          </xdr:cNvPicPr>
        </xdr:nvPicPr>
        <xdr:blipFill>
          <a:blip xmlns:r="http://schemas.openxmlformats.org/officeDocument/2006/relationships" r:embed="rId32"/>
          <a:stretch>
            <a:fillRect/>
          </a:stretch>
        </xdr:blipFill>
        <xdr:spPr>
          <a:xfrm>
            <a:off x="1374742" y="92480876"/>
            <a:ext cx="6923809" cy="4876190"/>
          </a:xfrm>
          <a:prstGeom prst="rect">
            <a:avLst/>
          </a:prstGeom>
        </xdr:spPr>
      </xdr:pic>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33"/>
          <a:stretch>
            <a:fillRect/>
          </a:stretch>
        </xdr:blipFill>
        <xdr:spPr>
          <a:xfrm>
            <a:off x="8317192" y="92490696"/>
            <a:ext cx="6780952" cy="4666667"/>
          </a:xfrm>
          <a:prstGeom prst="rect">
            <a:avLst/>
          </a:prstGeom>
        </xdr:spPr>
      </xdr:pic>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34"/>
          <a:stretch>
            <a:fillRect/>
          </a:stretch>
        </xdr:blipFill>
        <xdr:spPr>
          <a:xfrm>
            <a:off x="8327011" y="96192680"/>
            <a:ext cx="7161905" cy="2933333"/>
          </a:xfrm>
          <a:prstGeom prst="rect">
            <a:avLst/>
          </a:prstGeom>
        </xdr:spPr>
      </xdr:pic>
    </xdr:grpSp>
    <xdr:clientData/>
  </xdr:twoCellAnchor>
  <xdr:twoCellAnchor>
    <xdr:from>
      <xdr:col>2</xdr:col>
      <xdr:colOff>0</xdr:colOff>
      <xdr:row>625</xdr:row>
      <xdr:rowOff>0</xdr:rowOff>
    </xdr:from>
    <xdr:to>
      <xdr:col>20</xdr:col>
      <xdr:colOff>321263</xdr:colOff>
      <xdr:row>656</xdr:row>
      <xdr:rowOff>82220</xdr:rowOff>
    </xdr:to>
    <xdr:grpSp>
      <xdr:nvGrpSpPr>
        <xdr:cNvPr id="55" name="グループ化 54">
          <a:extLst>
            <a:ext uri="{FF2B5EF4-FFF2-40B4-BE49-F238E27FC236}">
              <a16:creationId xmlns:a16="http://schemas.microsoft.com/office/drawing/2014/main" id="{00000000-0008-0000-0200-000037000000}"/>
            </a:ext>
          </a:extLst>
        </xdr:cNvPr>
        <xdr:cNvGrpSpPr/>
      </xdr:nvGrpSpPr>
      <xdr:grpSpPr>
        <a:xfrm>
          <a:off x="1374742" y="104333119"/>
          <a:ext cx="12693944" cy="5257142"/>
          <a:chOff x="1374742" y="99825928"/>
          <a:chExt cx="12693944" cy="5257143"/>
        </a:xfrm>
      </xdr:grpSpPr>
      <xdr:pic>
        <xdr:nvPicPr>
          <xdr:cNvPr id="56" name="図 55">
            <a:extLst>
              <a:ext uri="{FF2B5EF4-FFF2-40B4-BE49-F238E27FC236}">
                <a16:creationId xmlns:a16="http://schemas.microsoft.com/office/drawing/2014/main" id="{00000000-0008-0000-0200-000038000000}"/>
              </a:ext>
            </a:extLst>
          </xdr:cNvPr>
          <xdr:cNvPicPr>
            <a:picLocks noChangeAspect="1"/>
          </xdr:cNvPicPr>
        </xdr:nvPicPr>
        <xdr:blipFill>
          <a:blip xmlns:r="http://schemas.openxmlformats.org/officeDocument/2006/relationships" r:embed="rId35"/>
          <a:stretch>
            <a:fillRect/>
          </a:stretch>
        </xdr:blipFill>
        <xdr:spPr>
          <a:xfrm>
            <a:off x="1374742" y="99825928"/>
            <a:ext cx="6914286" cy="2752381"/>
          </a:xfrm>
          <a:prstGeom prst="rect">
            <a:avLst/>
          </a:prstGeom>
        </xdr:spPr>
      </xdr:pic>
      <xdr:pic>
        <xdr:nvPicPr>
          <xdr:cNvPr id="57" name="図 56">
            <a:extLst>
              <a:ext uri="{FF2B5EF4-FFF2-40B4-BE49-F238E27FC236}">
                <a16:creationId xmlns:a16="http://schemas.microsoft.com/office/drawing/2014/main" id="{00000000-0008-0000-0200-000039000000}"/>
              </a:ext>
            </a:extLst>
          </xdr:cNvPr>
          <xdr:cNvPicPr>
            <a:picLocks noChangeAspect="1"/>
          </xdr:cNvPicPr>
        </xdr:nvPicPr>
        <xdr:blipFill>
          <a:blip xmlns:r="http://schemas.openxmlformats.org/officeDocument/2006/relationships" r:embed="rId36"/>
          <a:stretch>
            <a:fillRect/>
          </a:stretch>
        </xdr:blipFill>
        <xdr:spPr>
          <a:xfrm>
            <a:off x="8287734" y="99825928"/>
            <a:ext cx="5780952" cy="5257143"/>
          </a:xfrm>
          <a:prstGeom prst="rect">
            <a:avLst/>
          </a:prstGeom>
        </xdr:spPr>
      </xdr:pic>
    </xdr:grpSp>
    <xdr:clientData/>
  </xdr:twoCellAnchor>
  <xdr:twoCellAnchor>
    <xdr:from>
      <xdr:col>2</xdr:col>
      <xdr:colOff>0</xdr:colOff>
      <xdr:row>542</xdr:row>
      <xdr:rowOff>0</xdr:rowOff>
    </xdr:from>
    <xdr:to>
      <xdr:col>21</xdr:col>
      <xdr:colOff>605321</xdr:colOff>
      <xdr:row>573</xdr:row>
      <xdr:rowOff>53648</xdr:rowOff>
    </xdr:to>
    <xdr:grpSp>
      <xdr:nvGrpSpPr>
        <xdr:cNvPr id="58" name="グループ化 57">
          <a:extLst>
            <a:ext uri="{FF2B5EF4-FFF2-40B4-BE49-F238E27FC236}">
              <a16:creationId xmlns:a16="http://schemas.microsoft.com/office/drawing/2014/main" id="{00000000-0008-0000-0200-00003A000000}"/>
            </a:ext>
          </a:extLst>
        </xdr:cNvPr>
        <xdr:cNvGrpSpPr/>
      </xdr:nvGrpSpPr>
      <xdr:grpSpPr>
        <a:xfrm>
          <a:off x="1374742" y="90477680"/>
          <a:ext cx="13665373" cy="5228571"/>
          <a:chOff x="1374742" y="90477680"/>
          <a:chExt cx="13665373" cy="5228571"/>
        </a:xfrm>
      </xdr:grpSpPr>
      <xdr:pic>
        <xdr:nvPicPr>
          <xdr:cNvPr id="59" name="図 58">
            <a:extLst>
              <a:ext uri="{FF2B5EF4-FFF2-40B4-BE49-F238E27FC236}">
                <a16:creationId xmlns:a16="http://schemas.microsoft.com/office/drawing/2014/main" id="{00000000-0008-0000-0200-00003B000000}"/>
              </a:ext>
            </a:extLst>
          </xdr:cNvPr>
          <xdr:cNvPicPr>
            <a:picLocks noChangeAspect="1"/>
          </xdr:cNvPicPr>
        </xdr:nvPicPr>
        <xdr:blipFill>
          <a:blip xmlns:r="http://schemas.openxmlformats.org/officeDocument/2006/relationships" r:embed="rId37"/>
          <a:stretch>
            <a:fillRect/>
          </a:stretch>
        </xdr:blipFill>
        <xdr:spPr>
          <a:xfrm>
            <a:off x="1374742" y="90477680"/>
            <a:ext cx="6914286" cy="2752381"/>
          </a:xfrm>
          <a:prstGeom prst="rect">
            <a:avLst/>
          </a:prstGeom>
        </xdr:spPr>
      </xdr:pic>
      <xdr:pic>
        <xdr:nvPicPr>
          <xdr:cNvPr id="60" name="図 59">
            <a:extLst>
              <a:ext uri="{FF2B5EF4-FFF2-40B4-BE49-F238E27FC236}">
                <a16:creationId xmlns:a16="http://schemas.microsoft.com/office/drawing/2014/main" id="{00000000-0008-0000-0200-00003C000000}"/>
              </a:ext>
            </a:extLst>
          </xdr:cNvPr>
          <xdr:cNvPicPr>
            <a:picLocks noChangeAspect="1"/>
          </xdr:cNvPicPr>
        </xdr:nvPicPr>
        <xdr:blipFill>
          <a:blip xmlns:r="http://schemas.openxmlformats.org/officeDocument/2006/relationships" r:embed="rId38"/>
          <a:stretch>
            <a:fillRect/>
          </a:stretch>
        </xdr:blipFill>
        <xdr:spPr>
          <a:xfrm>
            <a:off x="8287734" y="90477680"/>
            <a:ext cx="6752381" cy="5228571"/>
          </a:xfrm>
          <a:prstGeom prst="rect">
            <a:avLst/>
          </a:prstGeom>
        </xdr:spPr>
      </xdr:pic>
    </xdr:grpSp>
    <xdr:clientData/>
  </xdr:twoCellAnchor>
  <xdr:twoCellAnchor>
    <xdr:from>
      <xdr:col>2</xdr:col>
      <xdr:colOff>0</xdr:colOff>
      <xdr:row>664</xdr:row>
      <xdr:rowOff>0</xdr:rowOff>
    </xdr:from>
    <xdr:to>
      <xdr:col>19</xdr:col>
      <xdr:colOff>390475</xdr:colOff>
      <xdr:row>691</xdr:row>
      <xdr:rowOff>102333</xdr:rowOff>
    </xdr:to>
    <xdr:grpSp>
      <xdr:nvGrpSpPr>
        <xdr:cNvPr id="61" name="グループ化 60">
          <a:extLst>
            <a:ext uri="{FF2B5EF4-FFF2-40B4-BE49-F238E27FC236}">
              <a16:creationId xmlns:a16="http://schemas.microsoft.com/office/drawing/2014/main" id="{00000000-0008-0000-0200-00003D000000}"/>
            </a:ext>
          </a:extLst>
        </xdr:cNvPr>
        <xdr:cNvGrpSpPr/>
      </xdr:nvGrpSpPr>
      <xdr:grpSpPr>
        <a:xfrm>
          <a:off x="1374742" y="110843505"/>
          <a:ext cx="12075785" cy="4609524"/>
          <a:chOff x="1374742" y="110843505"/>
          <a:chExt cx="12075785" cy="4609524"/>
        </a:xfrm>
      </xdr:grpSpPr>
      <xdr:pic>
        <xdr:nvPicPr>
          <xdr:cNvPr id="62" name="図 61">
            <a:extLst>
              <a:ext uri="{FF2B5EF4-FFF2-40B4-BE49-F238E27FC236}">
                <a16:creationId xmlns:a16="http://schemas.microsoft.com/office/drawing/2014/main" id="{00000000-0008-0000-0200-00003E000000}"/>
              </a:ext>
            </a:extLst>
          </xdr:cNvPr>
          <xdr:cNvPicPr>
            <a:picLocks noChangeAspect="1"/>
          </xdr:cNvPicPr>
        </xdr:nvPicPr>
        <xdr:blipFill>
          <a:blip xmlns:r="http://schemas.openxmlformats.org/officeDocument/2006/relationships" r:embed="rId39"/>
          <a:stretch>
            <a:fillRect/>
          </a:stretch>
        </xdr:blipFill>
        <xdr:spPr>
          <a:xfrm>
            <a:off x="1374742" y="110843505"/>
            <a:ext cx="6952381" cy="4580952"/>
          </a:xfrm>
          <a:prstGeom prst="rect">
            <a:avLst/>
          </a:prstGeom>
        </xdr:spPr>
      </xdr:pic>
      <xdr:pic>
        <xdr:nvPicPr>
          <xdr:cNvPr id="63" name="図 62">
            <a:extLst>
              <a:ext uri="{FF2B5EF4-FFF2-40B4-BE49-F238E27FC236}">
                <a16:creationId xmlns:a16="http://schemas.microsoft.com/office/drawing/2014/main" id="{00000000-0008-0000-0200-00003F000000}"/>
              </a:ext>
            </a:extLst>
          </xdr:cNvPr>
          <xdr:cNvPicPr>
            <a:picLocks noChangeAspect="1"/>
          </xdr:cNvPicPr>
        </xdr:nvPicPr>
        <xdr:blipFill>
          <a:blip xmlns:r="http://schemas.openxmlformats.org/officeDocument/2006/relationships" r:embed="rId40"/>
          <a:stretch>
            <a:fillRect/>
          </a:stretch>
        </xdr:blipFill>
        <xdr:spPr>
          <a:xfrm>
            <a:off x="8317194" y="110843505"/>
            <a:ext cx="5133333" cy="4609524"/>
          </a:xfrm>
          <a:prstGeom prst="rect">
            <a:avLst/>
          </a:prstGeom>
        </xdr:spPr>
      </xdr:pic>
    </xdr:grpSp>
    <xdr:clientData/>
  </xdr:twoCellAnchor>
  <xdr:twoCellAnchor>
    <xdr:from>
      <xdr:col>2</xdr:col>
      <xdr:colOff>0</xdr:colOff>
      <xdr:row>695</xdr:row>
      <xdr:rowOff>0</xdr:rowOff>
    </xdr:from>
    <xdr:to>
      <xdr:col>19</xdr:col>
      <xdr:colOff>122624</xdr:colOff>
      <xdr:row>721</xdr:row>
      <xdr:rowOff>107361</xdr:rowOff>
    </xdr:to>
    <xdr:grpSp>
      <xdr:nvGrpSpPr>
        <xdr:cNvPr id="64" name="グループ化 63">
          <a:extLst>
            <a:ext uri="{FF2B5EF4-FFF2-40B4-BE49-F238E27FC236}">
              <a16:creationId xmlns:a16="http://schemas.microsoft.com/office/drawing/2014/main" id="{00000000-0008-0000-0200-000040000000}"/>
            </a:ext>
          </a:extLst>
        </xdr:cNvPr>
        <xdr:cNvGrpSpPr/>
      </xdr:nvGrpSpPr>
      <xdr:grpSpPr>
        <a:xfrm>
          <a:off x="1374742" y="116018428"/>
          <a:ext cx="11807934" cy="4447619"/>
          <a:chOff x="1374742" y="116018428"/>
          <a:chExt cx="11807934" cy="4447619"/>
        </a:xfrm>
      </xdr:grpSpPr>
      <xdr:pic>
        <xdr:nvPicPr>
          <xdr:cNvPr id="65" name="図 64">
            <a:extLst>
              <a:ext uri="{FF2B5EF4-FFF2-40B4-BE49-F238E27FC236}">
                <a16:creationId xmlns:a16="http://schemas.microsoft.com/office/drawing/2014/main" id="{00000000-0008-0000-0200-000041000000}"/>
              </a:ext>
            </a:extLst>
          </xdr:cNvPr>
          <xdr:cNvPicPr>
            <a:picLocks noChangeAspect="1"/>
          </xdr:cNvPicPr>
        </xdr:nvPicPr>
        <xdr:blipFill>
          <a:blip xmlns:r="http://schemas.openxmlformats.org/officeDocument/2006/relationships" r:embed="rId41"/>
          <a:stretch>
            <a:fillRect/>
          </a:stretch>
        </xdr:blipFill>
        <xdr:spPr>
          <a:xfrm>
            <a:off x="1374742" y="116018428"/>
            <a:ext cx="6914286" cy="2580952"/>
          </a:xfrm>
          <a:prstGeom prst="rect">
            <a:avLst/>
          </a:prstGeom>
        </xdr:spPr>
      </xdr:pic>
      <xdr:pic>
        <xdr:nvPicPr>
          <xdr:cNvPr id="66" name="図 65">
            <a:extLst>
              <a:ext uri="{FF2B5EF4-FFF2-40B4-BE49-F238E27FC236}">
                <a16:creationId xmlns:a16="http://schemas.microsoft.com/office/drawing/2014/main" id="{00000000-0008-0000-0200-000042000000}"/>
              </a:ext>
            </a:extLst>
          </xdr:cNvPr>
          <xdr:cNvPicPr>
            <a:picLocks noChangeAspect="1"/>
          </xdr:cNvPicPr>
        </xdr:nvPicPr>
        <xdr:blipFill>
          <a:blip xmlns:r="http://schemas.openxmlformats.org/officeDocument/2006/relationships" r:embed="rId42"/>
          <a:stretch>
            <a:fillRect/>
          </a:stretch>
        </xdr:blipFill>
        <xdr:spPr>
          <a:xfrm>
            <a:off x="8277914" y="116018428"/>
            <a:ext cx="4904762" cy="4447619"/>
          </a:xfrm>
          <a:prstGeom prst="rect">
            <a:avLst/>
          </a:prstGeom>
        </xdr:spPr>
      </xdr:pic>
    </xdr:grpSp>
    <xdr:clientData/>
  </xdr:twoCellAnchor>
  <xdr:twoCellAnchor>
    <xdr:from>
      <xdr:col>1</xdr:col>
      <xdr:colOff>657912</xdr:colOff>
      <xdr:row>731</xdr:row>
      <xdr:rowOff>147294</xdr:rowOff>
    </xdr:from>
    <xdr:to>
      <xdr:col>22</xdr:col>
      <xdr:colOff>424488</xdr:colOff>
      <xdr:row>758</xdr:row>
      <xdr:rowOff>106770</xdr:rowOff>
    </xdr:to>
    <xdr:grpSp>
      <xdr:nvGrpSpPr>
        <xdr:cNvPr id="67" name="グループ化 66">
          <a:extLst>
            <a:ext uri="{FF2B5EF4-FFF2-40B4-BE49-F238E27FC236}">
              <a16:creationId xmlns:a16="http://schemas.microsoft.com/office/drawing/2014/main" id="{00000000-0008-0000-0200-000043000000}"/>
            </a:ext>
          </a:extLst>
        </xdr:cNvPr>
        <xdr:cNvGrpSpPr/>
      </xdr:nvGrpSpPr>
      <xdr:grpSpPr>
        <a:xfrm>
          <a:off x="1345283" y="122175309"/>
          <a:ext cx="14201370" cy="4466667"/>
          <a:chOff x="1345283" y="122175309"/>
          <a:chExt cx="14201370" cy="4466667"/>
        </a:xfrm>
      </xdr:grpSpPr>
      <xdr:pic>
        <xdr:nvPicPr>
          <xdr:cNvPr id="68" name="図 67">
            <a:extLst>
              <a:ext uri="{FF2B5EF4-FFF2-40B4-BE49-F238E27FC236}">
                <a16:creationId xmlns:a16="http://schemas.microsoft.com/office/drawing/2014/main" id="{00000000-0008-0000-0200-000044000000}"/>
              </a:ext>
            </a:extLst>
          </xdr:cNvPr>
          <xdr:cNvPicPr>
            <a:picLocks noChangeAspect="1"/>
          </xdr:cNvPicPr>
        </xdr:nvPicPr>
        <xdr:blipFill>
          <a:blip xmlns:r="http://schemas.openxmlformats.org/officeDocument/2006/relationships" r:embed="rId43"/>
          <a:stretch>
            <a:fillRect/>
          </a:stretch>
        </xdr:blipFill>
        <xdr:spPr>
          <a:xfrm>
            <a:off x="1345283" y="122175309"/>
            <a:ext cx="6990476" cy="4466667"/>
          </a:xfrm>
          <a:prstGeom prst="rect">
            <a:avLst/>
          </a:prstGeom>
        </xdr:spPr>
      </xdr:pic>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44"/>
          <a:stretch>
            <a:fillRect/>
          </a:stretch>
        </xdr:blipFill>
        <xdr:spPr>
          <a:xfrm>
            <a:off x="8346653" y="122185128"/>
            <a:ext cx="7200000" cy="4238095"/>
          </a:xfrm>
          <a:prstGeom prst="rect">
            <a:avLst/>
          </a:prstGeom>
        </xdr:spPr>
      </xdr:pic>
    </xdr:grpSp>
    <xdr:clientData/>
  </xdr:twoCellAnchor>
  <xdr:twoCellAnchor>
    <xdr:from>
      <xdr:col>2</xdr:col>
      <xdr:colOff>0</xdr:colOff>
      <xdr:row>761</xdr:row>
      <xdr:rowOff>137474</xdr:rowOff>
    </xdr:from>
    <xdr:to>
      <xdr:col>20</xdr:col>
      <xdr:colOff>58736</xdr:colOff>
      <xdr:row>781</xdr:row>
      <xdr:rowOff>55957</xdr:rowOff>
    </xdr:to>
    <xdr:grpSp>
      <xdr:nvGrpSpPr>
        <xdr:cNvPr id="70" name="グループ化 69">
          <a:extLst>
            <a:ext uri="{FF2B5EF4-FFF2-40B4-BE49-F238E27FC236}">
              <a16:creationId xmlns:a16="http://schemas.microsoft.com/office/drawing/2014/main" id="{00000000-0008-0000-0200-000046000000}"/>
            </a:ext>
          </a:extLst>
        </xdr:cNvPr>
        <xdr:cNvGrpSpPr/>
      </xdr:nvGrpSpPr>
      <xdr:grpSpPr>
        <a:xfrm>
          <a:off x="1374742" y="127173479"/>
          <a:ext cx="12431417" cy="3257143"/>
          <a:chOff x="1374742" y="127173479"/>
          <a:chExt cx="12431417" cy="3257143"/>
        </a:xfrm>
      </xdr:grpSpPr>
      <xdr:pic>
        <xdr:nvPicPr>
          <xdr:cNvPr id="71" name="図 70">
            <a:extLst>
              <a:ext uri="{FF2B5EF4-FFF2-40B4-BE49-F238E27FC236}">
                <a16:creationId xmlns:a16="http://schemas.microsoft.com/office/drawing/2014/main" id="{00000000-0008-0000-0200-000047000000}"/>
              </a:ext>
            </a:extLst>
          </xdr:cNvPr>
          <xdr:cNvPicPr>
            <a:picLocks noChangeAspect="1"/>
          </xdr:cNvPicPr>
        </xdr:nvPicPr>
        <xdr:blipFill>
          <a:blip xmlns:r="http://schemas.openxmlformats.org/officeDocument/2006/relationships" r:embed="rId45"/>
          <a:stretch>
            <a:fillRect/>
          </a:stretch>
        </xdr:blipFill>
        <xdr:spPr>
          <a:xfrm>
            <a:off x="1374742" y="127202938"/>
            <a:ext cx="6942857" cy="2542857"/>
          </a:xfrm>
          <a:prstGeom prst="rect">
            <a:avLst/>
          </a:prstGeom>
        </xdr:spPr>
      </xdr:pic>
      <xdr:pic>
        <xdr:nvPicPr>
          <xdr:cNvPr id="72" name="図 71">
            <a:extLst>
              <a:ext uri="{FF2B5EF4-FFF2-40B4-BE49-F238E27FC236}">
                <a16:creationId xmlns:a16="http://schemas.microsoft.com/office/drawing/2014/main" id="{00000000-0008-0000-0200-000048000000}"/>
              </a:ext>
            </a:extLst>
          </xdr:cNvPr>
          <xdr:cNvPicPr>
            <a:picLocks noChangeAspect="1"/>
          </xdr:cNvPicPr>
        </xdr:nvPicPr>
        <xdr:blipFill>
          <a:blip xmlns:r="http://schemas.openxmlformats.org/officeDocument/2006/relationships" r:embed="rId46"/>
          <a:stretch>
            <a:fillRect/>
          </a:stretch>
        </xdr:blipFill>
        <xdr:spPr>
          <a:xfrm>
            <a:off x="8425207" y="127173479"/>
            <a:ext cx="5380952" cy="3257143"/>
          </a:xfrm>
          <a:prstGeom prst="rect">
            <a:avLst/>
          </a:prstGeom>
        </xdr:spPr>
      </xdr:pic>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542772</xdr:colOff>
      <xdr:row>111</xdr:row>
      <xdr:rowOff>108857</xdr:rowOff>
    </xdr:from>
    <xdr:to>
      <xdr:col>15</xdr:col>
      <xdr:colOff>167334</xdr:colOff>
      <xdr:row>121</xdr:row>
      <xdr:rowOff>149106</xdr:rowOff>
    </xdr:to>
    <xdr:sp macro="" textlink="">
      <xdr:nvSpPr>
        <xdr:cNvPr id="26" name="CustomShape 1">
          <a:extLst>
            <a:ext uri="{FF2B5EF4-FFF2-40B4-BE49-F238E27FC236}">
              <a16:creationId xmlns:a16="http://schemas.microsoft.com/office/drawing/2014/main" id="{00000000-0008-0000-0300-00001A000000}"/>
            </a:ext>
          </a:extLst>
        </xdr:cNvPr>
        <xdr:cNvSpPr/>
      </xdr:nvSpPr>
      <xdr:spPr>
        <a:xfrm>
          <a:off x="5210022" y="9837964"/>
          <a:ext cx="4958562" cy="1809179"/>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U1ADDR</a:t>
          </a:r>
        </a:p>
        <a:p>
          <a:r>
            <a:rPr 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USB</a:t>
          </a:r>
          <a:r>
            <a:rPr lang="ja-JP" alt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デバイスに割振ったアドレスを指定</a:t>
          </a:r>
          <a:endParaRPr lang="en-US" altLang="ja-JP" sz="1200" b="0" strike="noStrike" spc="-1">
            <a:latin typeface="游ゴシック Medium" panose="020B0500000000000000" pitchFamily="50" charset="-128"/>
            <a:ea typeface="游ゴシック Medium" panose="020B0500000000000000" pitchFamily="50" charset="-128"/>
            <a:cs typeface="Arial" panose="020B0604020202020204" pitchFamily="34" charset="0"/>
          </a:endParaRPr>
        </a:p>
        <a:p>
          <a:r>
            <a:rPr lang="ja-JP" alt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a:t>
          </a:r>
          <a:r>
            <a:rPr lang="en-US" altLang="ja-JP"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U1BDTP1</a:t>
          </a:r>
        </a:p>
        <a:p>
          <a:r>
            <a:rPr lang="en-US" altLang="ja-JP"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a:t>
          </a:r>
          <a:r>
            <a:rPr lang="en-US" altLang="ja-JP" sz="1200" b="0">
              <a:effectLst/>
              <a:latin typeface="游ゴシック Medium" panose="020B0500000000000000" pitchFamily="50" charset="-128"/>
              <a:ea typeface="游ゴシック Medium" panose="020B0500000000000000" pitchFamily="50" charset="-128"/>
              <a:cs typeface="Arial" panose="020B0604020202020204" pitchFamily="34" charset="0"/>
            </a:rPr>
            <a:t>　　BDT</a:t>
          </a:r>
          <a:r>
            <a:rPr lang="ja-JP" altLang="en-US" sz="1200" b="0">
              <a:effectLst/>
              <a:latin typeface="游ゴシック Medium" panose="020B0500000000000000" pitchFamily="50" charset="-128"/>
              <a:ea typeface="游ゴシック Medium" panose="020B0500000000000000" pitchFamily="50" charset="-128"/>
              <a:cs typeface="Arial" panose="020B0604020202020204" pitchFamily="34" charset="0"/>
            </a:rPr>
            <a:t>テーブルの上位</a:t>
          </a:r>
          <a:r>
            <a:rPr lang="en-US" altLang="ja-JP" sz="1200" b="0">
              <a:effectLst/>
              <a:latin typeface="游ゴシック Medium" panose="020B0500000000000000" pitchFamily="50" charset="-128"/>
              <a:ea typeface="游ゴシック Medium" panose="020B0500000000000000" pitchFamily="50" charset="-128"/>
              <a:cs typeface="Arial" panose="020B0604020202020204" pitchFamily="34" charset="0"/>
            </a:rPr>
            <a:t>7BITS</a:t>
          </a:r>
          <a:r>
            <a:rPr lang="ja-JP" altLang="en-US" sz="1200" b="0">
              <a:effectLst/>
              <a:latin typeface="游ゴシック Medium" panose="020B0500000000000000" pitchFamily="50" charset="-128"/>
              <a:ea typeface="游ゴシック Medium" panose="020B0500000000000000" pitchFamily="50" charset="-128"/>
              <a:cs typeface="Arial" panose="020B0604020202020204" pitchFamily="34" charset="0"/>
            </a:rPr>
            <a:t>のアドレスを格納</a:t>
          </a:r>
          <a:endParaRPr lang="en-US" altLang="ja-JP" sz="1200" b="0">
            <a:effectLst/>
            <a:latin typeface="游ゴシック Medium" panose="020B0500000000000000" pitchFamily="50" charset="-128"/>
            <a:ea typeface="游ゴシック Medium" panose="020B0500000000000000" pitchFamily="50" charset="-128"/>
            <a:cs typeface="Arial" panose="020B0604020202020204" pitchFamily="34" charset="0"/>
          </a:endParaRPr>
        </a:p>
        <a:p>
          <a:r>
            <a:rPr lang="ja-JP" altLang="ja-JP" sz="1200" b="0">
              <a:effectLst/>
              <a:latin typeface="游ゴシック Medium" panose="020B0500000000000000" pitchFamily="50" charset="-128"/>
              <a:ea typeface="游ゴシック Medium" panose="020B0500000000000000" pitchFamily="50" charset="-128"/>
              <a:cs typeface="+mn-cs"/>
            </a:rPr>
            <a:t>　</a:t>
          </a:r>
          <a:r>
            <a:rPr lang="en-US" altLang="ja-JP" sz="1200" b="0">
              <a:effectLst/>
              <a:latin typeface="游ゴシック Medium" panose="020B0500000000000000" pitchFamily="50" charset="-128"/>
              <a:ea typeface="游ゴシック Medium" panose="020B0500000000000000" pitchFamily="50" charset="-128"/>
              <a:cs typeface="+mn-cs"/>
            </a:rPr>
            <a:t>U1CON</a:t>
          </a:r>
          <a:endParaRPr lang="ja-JP" altLang="ja-JP" sz="1200">
            <a:effectLst/>
            <a:latin typeface="游ゴシック Medium" panose="020B0500000000000000" pitchFamily="50" charset="-128"/>
            <a:ea typeface="游ゴシック Medium" panose="020B0500000000000000" pitchFamily="50" charset="-128"/>
          </a:endParaRPr>
        </a:p>
        <a:p>
          <a:r>
            <a:rPr lang="en-US" altLang="ja-JP" sz="1200" b="0">
              <a:effectLst/>
              <a:latin typeface="游ゴシック Medium" panose="020B0500000000000000" pitchFamily="50" charset="-128"/>
              <a:ea typeface="游ゴシック Medium" panose="020B0500000000000000" pitchFamily="50" charset="-128"/>
              <a:cs typeface="+mn-cs"/>
            </a:rPr>
            <a:t>　</a:t>
          </a:r>
          <a:r>
            <a:rPr lang="ja-JP" altLang="ja-JP" sz="1200" b="0">
              <a:effectLst/>
              <a:latin typeface="游ゴシック Medium" panose="020B0500000000000000" pitchFamily="50" charset="-128"/>
              <a:ea typeface="游ゴシック Medium" panose="020B0500000000000000" pitchFamily="50" charset="-128"/>
              <a:cs typeface="+mn-cs"/>
            </a:rPr>
            <a:t>　</a:t>
          </a:r>
          <a:r>
            <a:rPr lang="en-US" altLang="ja-JP" sz="1200" b="0">
              <a:effectLst/>
              <a:latin typeface="游ゴシック Medium" panose="020B0500000000000000" pitchFamily="50" charset="-128"/>
              <a:ea typeface="游ゴシック Medium" panose="020B0500000000000000" pitchFamily="50" charset="-128"/>
              <a:cs typeface="+mn-cs"/>
            </a:rPr>
            <a:t>SOFEN=1:SOF packet の自動1ms送信スタート</a:t>
          </a:r>
          <a:endParaRPr lang="ja-JP" altLang="ja-JP" sz="1200">
            <a:effectLst/>
            <a:latin typeface="游ゴシック Medium" panose="020B0500000000000000" pitchFamily="50" charset="-128"/>
            <a:ea typeface="游ゴシック Medium" panose="020B0500000000000000" pitchFamily="50" charset="-128"/>
          </a:endParaRPr>
        </a:p>
        <a:p>
          <a:endParaRPr lang="en-US" sz="1200" b="0" strike="noStrike" spc="-1">
            <a:latin typeface="游ゴシック Medium" panose="020B0500000000000000" pitchFamily="50" charset="-128"/>
            <a:ea typeface="游ゴシック Medium" panose="020B0500000000000000" pitchFamily="50" charset="-128"/>
          </a:endParaRPr>
        </a:p>
      </xdr:txBody>
    </xdr:sp>
    <xdr:clientData/>
  </xdr:twoCellAnchor>
  <xdr:twoCellAnchor editAs="oneCell">
    <xdr:from>
      <xdr:col>16</xdr:col>
      <xdr:colOff>87840</xdr:colOff>
      <xdr:row>31</xdr:row>
      <xdr:rowOff>137903</xdr:rowOff>
    </xdr:from>
    <xdr:to>
      <xdr:col>23</xdr:col>
      <xdr:colOff>371520</xdr:colOff>
      <xdr:row>45</xdr:row>
      <xdr:rowOff>102633</xdr:rowOff>
    </xdr:to>
    <xdr:sp macro="" textlink="">
      <xdr:nvSpPr>
        <xdr:cNvPr id="104" name="CustomShape 1">
          <a:extLst>
            <a:ext uri="{FF2B5EF4-FFF2-40B4-BE49-F238E27FC236}">
              <a16:creationId xmlns:a16="http://schemas.microsoft.com/office/drawing/2014/main" id="{00000000-0008-0000-0300-000068000000}"/>
            </a:ext>
          </a:extLst>
        </xdr:cNvPr>
        <xdr:cNvSpPr/>
      </xdr:nvSpPr>
      <xdr:spPr>
        <a:xfrm>
          <a:off x="10778586" y="5426410"/>
          <a:ext cx="4960882" cy="2353089"/>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U1TOK ※通信開始のトリガー</a:t>
          </a:r>
        </a:p>
        <a:p>
          <a:r>
            <a:rPr lang="en-US" sz="1200" b="0" strike="noStrike" spc="-1">
              <a:latin typeface="游ゴシック Medium" panose="020B0500000000000000" pitchFamily="50" charset="-128"/>
              <a:ea typeface="游ゴシック Medium" panose="020B0500000000000000" pitchFamily="50" charset="-128"/>
            </a:rPr>
            <a:t>　　PID</a:t>
          </a:r>
        </a:p>
        <a:p>
          <a:r>
            <a:rPr lang="en-US" sz="1200" b="0" strike="noStrike" spc="-1">
              <a:latin typeface="游ゴシック Medium" panose="020B0500000000000000" pitchFamily="50" charset="-128"/>
              <a:ea typeface="游ゴシック Medium" panose="020B0500000000000000" pitchFamily="50" charset="-128"/>
            </a:rPr>
            <a:t>　　　1101:SETUP(TX)トークン</a:t>
          </a:r>
        </a:p>
        <a:p>
          <a:r>
            <a:rPr lang="en-US" sz="1200" b="0" strike="noStrike" spc="-1">
              <a:latin typeface="游ゴシック Medium" panose="020B0500000000000000" pitchFamily="50" charset="-128"/>
              <a:ea typeface="游ゴシック Medium" panose="020B0500000000000000" pitchFamily="50" charset="-128"/>
            </a:rPr>
            <a:t>　　　1001:IN(RX)トークン</a:t>
          </a:r>
        </a:p>
        <a:p>
          <a:r>
            <a:rPr lang="en-US" sz="1200" b="0" strike="noStrike" spc="-1">
              <a:latin typeface="游ゴシック Medium" panose="020B0500000000000000" pitchFamily="50" charset="-128"/>
              <a:ea typeface="游ゴシック Medium" panose="020B0500000000000000" pitchFamily="50" charset="-128"/>
            </a:rPr>
            <a:t>　　　0001:OUT(TX)トークン</a:t>
          </a:r>
        </a:p>
        <a:p>
          <a:r>
            <a:rPr lang="en-US" sz="1200" b="0" strike="noStrike" spc="-1">
              <a:latin typeface="游ゴシック Medium" panose="020B0500000000000000" pitchFamily="50" charset="-128"/>
              <a:ea typeface="游ゴシック Medium" panose="020B0500000000000000" pitchFamily="50" charset="-128"/>
            </a:rPr>
            <a:t>　　EP:通信するEPナンバーを指定</a:t>
          </a:r>
        </a:p>
        <a:p>
          <a:r>
            <a:rPr lang="en-US" sz="1200" b="0" strike="noStrike" spc="-1">
              <a:latin typeface="游ゴシック Medium" panose="020B0500000000000000" pitchFamily="50" charset="-128"/>
              <a:ea typeface="游ゴシック Medium" panose="020B0500000000000000" pitchFamily="50" charset="-128"/>
            </a:rPr>
            <a:t>　　　0000:EP0(SETUP)</a:t>
          </a:r>
        </a:p>
        <a:p>
          <a:r>
            <a:rPr lang="en-US" sz="1200" b="0" strike="noStrike" spc="-1">
              <a:latin typeface="游ゴシック Medium" panose="020B0500000000000000" pitchFamily="50" charset="-128"/>
              <a:ea typeface="游ゴシック Medium" panose="020B0500000000000000" pitchFamily="50" charset="-128"/>
            </a:rPr>
            <a:t>　　　0001:EP1(IN/OUT)</a:t>
          </a:r>
        </a:p>
        <a:p>
          <a:r>
            <a:rPr lang="en-US" sz="1200" b="0" strike="noStrike" spc="-1">
              <a:latin typeface="游ゴシック Medium" panose="020B0500000000000000" pitchFamily="50" charset="-128"/>
              <a:ea typeface="游ゴシック Medium" panose="020B0500000000000000" pitchFamily="50" charset="-128"/>
            </a:rPr>
            <a:t>　　　0002:EP2(OUT/IN)</a:t>
          </a:r>
        </a:p>
      </xdr:txBody>
    </xdr:sp>
    <xdr:clientData/>
  </xdr:twoCellAnchor>
  <xdr:twoCellAnchor editAs="oneCell">
    <xdr:from>
      <xdr:col>7</xdr:col>
      <xdr:colOff>522909</xdr:colOff>
      <xdr:row>123</xdr:row>
      <xdr:rowOff>24552</xdr:rowOff>
    </xdr:from>
    <xdr:to>
      <xdr:col>15</xdr:col>
      <xdr:colOff>150999</xdr:colOff>
      <xdr:row>134</xdr:row>
      <xdr:rowOff>149677</xdr:rowOff>
    </xdr:to>
    <xdr:sp macro="" textlink="">
      <xdr:nvSpPr>
        <xdr:cNvPr id="105" name="CustomShape 1">
          <a:extLst>
            <a:ext uri="{FF2B5EF4-FFF2-40B4-BE49-F238E27FC236}">
              <a16:creationId xmlns:a16="http://schemas.microsoft.com/office/drawing/2014/main" id="{00000000-0008-0000-0300-000069000000}"/>
            </a:ext>
          </a:extLst>
        </xdr:cNvPr>
        <xdr:cNvSpPr/>
      </xdr:nvSpPr>
      <xdr:spPr>
        <a:xfrm>
          <a:off x="5190159" y="11876373"/>
          <a:ext cx="4962090" cy="2070948"/>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U1EP0</a:t>
          </a:r>
        </a:p>
        <a:p>
          <a:r>
            <a:rPr lang="en-US" sz="1200" b="0" strike="noStrike" spc="-1">
              <a:latin typeface="游ゴシック Medium" panose="020B0500000000000000" pitchFamily="50" charset="-128"/>
              <a:ea typeface="游ゴシック Medium" panose="020B0500000000000000" pitchFamily="50" charset="-128"/>
            </a:rPr>
            <a:t>　　LSPD=0,1:ロースピード無効(0)、有効(1)</a:t>
          </a:r>
        </a:p>
        <a:p>
          <a:r>
            <a:rPr lang="en-US" sz="1200" b="0" strike="noStrike" spc="-1">
              <a:latin typeface="游ゴシック Medium" panose="020B0500000000000000" pitchFamily="50" charset="-128"/>
              <a:ea typeface="游ゴシック Medium" panose="020B0500000000000000" pitchFamily="50" charset="-128"/>
            </a:rPr>
            <a:t>　　BETRYDIS=1:</a:t>
          </a:r>
          <a:r>
            <a:rPr lang="en-US" sz="1200" b="1" strike="noStrike" spc="-1">
              <a:latin typeface="游ゴシック Medium" panose="020B0500000000000000" pitchFamily="50" charset="-128"/>
              <a:ea typeface="游ゴシック Medium" panose="020B0500000000000000" pitchFamily="50" charset="-128"/>
            </a:rPr>
            <a:t>NAKトランザクションのリトライ無効</a:t>
          </a:r>
        </a:p>
        <a:p>
          <a:r>
            <a:rPr lang="en-US" sz="1200" b="0" strike="noStrike" spc="-1">
              <a:latin typeface="游ゴシック Medium" panose="020B0500000000000000" pitchFamily="50" charset="-128"/>
              <a:ea typeface="游ゴシック Medium" panose="020B0500000000000000" pitchFamily="50" charset="-128"/>
            </a:rPr>
            <a:t>　　EPRXEN=1:このU1EP0の受信を有効</a:t>
          </a:r>
        </a:p>
        <a:p>
          <a:r>
            <a:rPr lang="en-US" sz="1200" b="0" strike="noStrike" spc="-1">
              <a:latin typeface="游ゴシック Medium" panose="020B0500000000000000" pitchFamily="50" charset="-128"/>
              <a:ea typeface="游ゴシック Medium" panose="020B0500000000000000" pitchFamily="50" charset="-128"/>
            </a:rPr>
            <a:t>　　EPTXEN=1:このU1EP0の送信を有効</a:t>
          </a:r>
        </a:p>
        <a:p>
          <a:r>
            <a:rPr lang="en-US" sz="1200" b="0" strike="noStrike" spc="-1">
              <a:latin typeface="游ゴシック Medium" panose="020B0500000000000000" pitchFamily="50" charset="-128"/>
              <a:ea typeface="游ゴシック Medium" panose="020B0500000000000000" pitchFamily="50" charset="-128"/>
            </a:rPr>
            <a:t>　　EPHSHK=1:</a:t>
          </a:r>
          <a:r>
            <a:rPr lang="en-US" sz="1200" b="1" strike="noStrike" spc="-1">
              <a:latin typeface="游ゴシック Medium" panose="020B0500000000000000" pitchFamily="50" charset="-128"/>
              <a:ea typeface="游ゴシック Medium" panose="020B0500000000000000" pitchFamily="50" charset="-128"/>
            </a:rPr>
            <a:t>自動ハンドシェイクを有効</a:t>
          </a:r>
        </a:p>
        <a:p>
          <a:endParaRPr lang="en-US" sz="1200" b="0" strike="noStrike" spc="-1">
            <a:latin typeface="游ゴシック Medium" panose="020B0500000000000000" pitchFamily="50" charset="-128"/>
            <a:ea typeface="游ゴシック Medium" panose="020B0500000000000000" pitchFamily="50" charset="-128"/>
          </a:endParaRPr>
        </a:p>
      </xdr:txBody>
    </xdr:sp>
    <xdr:clientData/>
  </xdr:twoCellAnchor>
  <xdr:twoCellAnchor>
    <xdr:from>
      <xdr:col>3</xdr:col>
      <xdr:colOff>450360</xdr:colOff>
      <xdr:row>29</xdr:row>
      <xdr:rowOff>150480</xdr:rowOff>
    </xdr:from>
    <xdr:to>
      <xdr:col>14</xdr:col>
      <xdr:colOff>312480</xdr:colOff>
      <xdr:row>43</xdr:row>
      <xdr:rowOff>63000</xdr:rowOff>
    </xdr:to>
    <xdr:grpSp>
      <xdr:nvGrpSpPr>
        <xdr:cNvPr id="2" name="グループ化 1">
          <a:extLst>
            <a:ext uri="{FF2B5EF4-FFF2-40B4-BE49-F238E27FC236}">
              <a16:creationId xmlns:a16="http://schemas.microsoft.com/office/drawing/2014/main" id="{00000000-0008-0000-0300-000002000000}"/>
            </a:ext>
          </a:extLst>
        </xdr:cNvPr>
        <xdr:cNvGrpSpPr/>
      </xdr:nvGrpSpPr>
      <xdr:grpSpPr>
        <a:xfrm>
          <a:off x="2450610" y="5280373"/>
          <a:ext cx="7196370" cy="2389020"/>
          <a:chOff x="2450610" y="5122530"/>
          <a:chExt cx="7196370" cy="2312820"/>
        </a:xfrm>
      </xdr:grpSpPr>
      <xdr:sp macro="" textlink="">
        <xdr:nvSpPr>
          <xdr:cNvPr id="106" name="CustomShape 1">
            <a:extLst>
              <a:ext uri="{FF2B5EF4-FFF2-40B4-BE49-F238E27FC236}">
                <a16:creationId xmlns:a16="http://schemas.microsoft.com/office/drawing/2014/main" id="{00000000-0008-0000-0300-00006A000000}"/>
              </a:ext>
            </a:extLst>
          </xdr:cNvPr>
          <xdr:cNvSpPr/>
        </xdr:nvSpPr>
        <xdr:spPr>
          <a:xfrm>
            <a:off x="2450610" y="5129730"/>
            <a:ext cx="1270500" cy="2305620"/>
          </a:xfrm>
          <a:prstGeom prst="rect">
            <a:avLst/>
          </a:prstGeom>
          <a:solidFill>
            <a:srgbClr val="FFFFFF"/>
          </a:solidFill>
          <a:ln w="29160">
            <a:solidFill>
              <a:srgbClr val="000000"/>
            </a:solidFill>
            <a:round/>
          </a:ln>
        </xdr:spPr>
        <xdr:style>
          <a:lnRef idx="0">
            <a:scrgbClr r="0" g="0" b="0"/>
          </a:lnRef>
          <a:fillRef idx="0">
            <a:scrgbClr r="0" g="0" b="0"/>
          </a:fillRef>
          <a:effectRef idx="0">
            <a:scrgbClr r="0" g="0" b="0"/>
          </a:effectRef>
          <a:fontRef idx="minor"/>
        </xdr:style>
        <xdr:txBody>
          <a:bodyPr lIns="14400" tIns="14400" rIns="14400" bIns="14400" anchor="ctr"/>
          <a:lstStyle/>
          <a:p>
            <a:r>
              <a:rPr lang="en-US" sz="1200" b="0" strike="noStrike" spc="-1">
                <a:latin typeface="游ゴシック Medium" panose="020B0500000000000000" pitchFamily="50" charset="-128"/>
                <a:ea typeface="游ゴシック Medium" panose="020B0500000000000000" pitchFamily="50" charset="-128"/>
              </a:rPr>
              <a:t>　USBメモリ</a:t>
            </a:r>
          </a:p>
          <a:p>
            <a:r>
              <a:rPr lang="en-US" sz="1200" b="0" strike="noStrike" spc="-1">
                <a:latin typeface="游ゴシック Medium" panose="020B0500000000000000" pitchFamily="50" charset="-128"/>
                <a:ea typeface="游ゴシック Medium" panose="020B0500000000000000" pitchFamily="50" charset="-128"/>
              </a:rPr>
              <a:t>　デバイス</a:t>
            </a:r>
          </a:p>
        </xdr:txBody>
      </xdr:sp>
      <xdr:sp macro="" textlink="">
        <xdr:nvSpPr>
          <xdr:cNvPr id="107" name="Line 1">
            <a:extLst>
              <a:ext uri="{FF2B5EF4-FFF2-40B4-BE49-F238E27FC236}">
                <a16:creationId xmlns:a16="http://schemas.microsoft.com/office/drawing/2014/main" id="{00000000-0008-0000-0300-00006B000000}"/>
              </a:ext>
            </a:extLst>
          </xdr:cNvPr>
          <xdr:cNvSpPr/>
        </xdr:nvSpPr>
        <xdr:spPr>
          <a:xfrm>
            <a:off x="3738030" y="5443110"/>
            <a:ext cx="4623690" cy="0"/>
          </a:xfrm>
          <a:prstGeom prst="line">
            <a:avLst/>
          </a:prstGeom>
          <a:ln w="19080">
            <a:solidFill>
              <a:srgbClr val="3465A4"/>
            </a:solidFill>
            <a:round/>
            <a:headEnd type="triangle" w="med" len="med"/>
            <a:tailEnd type="triangle" w="med" len="med"/>
          </a:ln>
        </xdr:spPr>
        <xdr:style>
          <a:lnRef idx="0">
            <a:scrgbClr r="0" g="0" b="0"/>
          </a:lnRef>
          <a:fillRef idx="0">
            <a:scrgbClr r="0" g="0" b="0"/>
          </a:fillRef>
          <a:effectRef idx="0">
            <a:scrgbClr r="0" g="0" b="0"/>
          </a:effectRef>
          <a:fontRef idx="minor"/>
        </xdr:style>
      </xdr:sp>
      <xdr:sp macro="" textlink="">
        <xdr:nvSpPr>
          <xdr:cNvPr id="108" name="CustomShape 1">
            <a:extLst>
              <a:ext uri="{FF2B5EF4-FFF2-40B4-BE49-F238E27FC236}">
                <a16:creationId xmlns:a16="http://schemas.microsoft.com/office/drawing/2014/main" id="{00000000-0008-0000-0300-00006C000000}"/>
              </a:ext>
            </a:extLst>
          </xdr:cNvPr>
          <xdr:cNvSpPr/>
        </xdr:nvSpPr>
        <xdr:spPr>
          <a:xfrm>
            <a:off x="8375760" y="5122530"/>
            <a:ext cx="1271220" cy="2305620"/>
          </a:xfrm>
          <a:prstGeom prst="rect">
            <a:avLst/>
          </a:prstGeom>
          <a:solidFill>
            <a:srgbClr val="FFFFFF"/>
          </a:solidFill>
          <a:ln w="29160">
            <a:solidFill>
              <a:srgbClr val="000000"/>
            </a:solidFill>
            <a:round/>
          </a:ln>
        </xdr:spPr>
        <xdr:style>
          <a:lnRef idx="0">
            <a:scrgbClr r="0" g="0" b="0"/>
          </a:lnRef>
          <a:fillRef idx="0">
            <a:scrgbClr r="0" g="0" b="0"/>
          </a:fillRef>
          <a:effectRef idx="0">
            <a:scrgbClr r="0" g="0" b="0"/>
          </a:effectRef>
          <a:fontRef idx="minor"/>
        </xdr:style>
        <xdr:txBody>
          <a:bodyPr lIns="14400" tIns="14400" rIns="14400" bIns="14400" anchor="ctr"/>
          <a:lstStyle/>
          <a:p>
            <a:r>
              <a:rPr lang="en-US" sz="1200" b="0" strike="noStrike" spc="-1">
                <a:latin typeface="游ゴシック Medium" panose="020B0500000000000000" pitchFamily="50" charset="-128"/>
                <a:ea typeface="游ゴシック Medium" panose="020B0500000000000000" pitchFamily="50" charset="-128"/>
              </a:rPr>
              <a:t>　PIC</a:t>
            </a:r>
          </a:p>
          <a:p>
            <a:r>
              <a:rPr lang="en-US" sz="1200" b="0" strike="noStrike" spc="-1">
                <a:latin typeface="游ゴシック Medium" panose="020B0500000000000000" pitchFamily="50" charset="-128"/>
                <a:ea typeface="游ゴシック Medium" panose="020B0500000000000000" pitchFamily="50" charset="-128"/>
              </a:rPr>
              <a:t>　USB</a:t>
            </a:r>
          </a:p>
          <a:p>
            <a:r>
              <a:rPr lang="en-US" sz="1200" b="0" strike="noStrike" spc="-1">
                <a:latin typeface="游ゴシック Medium" panose="020B0500000000000000" pitchFamily="50" charset="-128"/>
                <a:ea typeface="游ゴシック Medium" panose="020B0500000000000000" pitchFamily="50" charset="-128"/>
              </a:rPr>
              <a:t>　モジュール</a:t>
            </a:r>
          </a:p>
        </xdr:txBody>
      </xdr:sp>
      <xdr:sp macro="" textlink="">
        <xdr:nvSpPr>
          <xdr:cNvPr id="109" name="CustomShape 1">
            <a:extLst>
              <a:ext uri="{FF2B5EF4-FFF2-40B4-BE49-F238E27FC236}">
                <a16:creationId xmlns:a16="http://schemas.microsoft.com/office/drawing/2014/main" id="{00000000-0008-0000-0300-00006D000000}"/>
              </a:ext>
            </a:extLst>
          </xdr:cNvPr>
          <xdr:cNvSpPr/>
        </xdr:nvSpPr>
        <xdr:spPr>
          <a:xfrm>
            <a:off x="4779930" y="5181660"/>
            <a:ext cx="2436930" cy="526950"/>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EP0 (SETUP IN, OUT)</a:t>
            </a:r>
          </a:p>
        </xdr:txBody>
      </xdr:sp>
      <xdr:sp macro="" textlink="">
        <xdr:nvSpPr>
          <xdr:cNvPr id="110" name="Line 1">
            <a:extLst>
              <a:ext uri="{FF2B5EF4-FFF2-40B4-BE49-F238E27FC236}">
                <a16:creationId xmlns:a16="http://schemas.microsoft.com/office/drawing/2014/main" id="{00000000-0008-0000-0300-00006E000000}"/>
              </a:ext>
            </a:extLst>
          </xdr:cNvPr>
          <xdr:cNvSpPr/>
        </xdr:nvSpPr>
        <xdr:spPr>
          <a:xfrm>
            <a:off x="3749190" y="6201720"/>
            <a:ext cx="4623690" cy="0"/>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sp macro="" textlink="">
        <xdr:nvSpPr>
          <xdr:cNvPr id="111" name="CustomShape 1">
            <a:extLst>
              <a:ext uri="{FF2B5EF4-FFF2-40B4-BE49-F238E27FC236}">
                <a16:creationId xmlns:a16="http://schemas.microsoft.com/office/drawing/2014/main" id="{00000000-0008-0000-0300-00006F000000}"/>
              </a:ext>
            </a:extLst>
          </xdr:cNvPr>
          <xdr:cNvSpPr/>
        </xdr:nvSpPr>
        <xdr:spPr>
          <a:xfrm>
            <a:off x="4791090" y="5967540"/>
            <a:ext cx="2436930" cy="526590"/>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EP1 (IN デバイス→ホスト)</a:t>
            </a:r>
          </a:p>
        </xdr:txBody>
      </xdr:sp>
      <xdr:sp macro="" textlink="">
        <xdr:nvSpPr>
          <xdr:cNvPr id="112" name="Line 1">
            <a:extLst>
              <a:ext uri="{FF2B5EF4-FFF2-40B4-BE49-F238E27FC236}">
                <a16:creationId xmlns:a16="http://schemas.microsoft.com/office/drawing/2014/main" id="{00000000-0008-0000-0300-000070000000}"/>
              </a:ext>
            </a:extLst>
          </xdr:cNvPr>
          <xdr:cNvSpPr/>
        </xdr:nvSpPr>
        <xdr:spPr>
          <a:xfrm>
            <a:off x="3749190" y="7008120"/>
            <a:ext cx="4623690" cy="0"/>
          </a:xfrm>
          <a:prstGeom prst="line">
            <a:avLst/>
          </a:prstGeom>
          <a:ln w="19080">
            <a:solidFill>
              <a:srgbClr val="3465A4"/>
            </a:solidFill>
            <a:round/>
            <a:headEnd type="triangle" w="med" len="med"/>
          </a:ln>
        </xdr:spPr>
        <xdr:style>
          <a:lnRef idx="0">
            <a:scrgbClr r="0" g="0" b="0"/>
          </a:lnRef>
          <a:fillRef idx="0">
            <a:scrgbClr r="0" g="0" b="0"/>
          </a:fillRef>
          <a:effectRef idx="0">
            <a:scrgbClr r="0" g="0" b="0"/>
          </a:effectRef>
          <a:fontRef idx="minor"/>
        </xdr:style>
      </xdr:sp>
      <xdr:sp macro="" textlink="">
        <xdr:nvSpPr>
          <xdr:cNvPr id="113" name="CustomShape 1">
            <a:extLst>
              <a:ext uri="{FF2B5EF4-FFF2-40B4-BE49-F238E27FC236}">
                <a16:creationId xmlns:a16="http://schemas.microsoft.com/office/drawing/2014/main" id="{00000000-0008-0000-0300-000071000000}"/>
              </a:ext>
            </a:extLst>
          </xdr:cNvPr>
          <xdr:cNvSpPr/>
        </xdr:nvSpPr>
        <xdr:spPr>
          <a:xfrm>
            <a:off x="4792890" y="6749910"/>
            <a:ext cx="2436930" cy="525870"/>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EP2 (OUT デバイス←ホスト)</a:t>
            </a:r>
          </a:p>
        </xdr:txBody>
      </xdr:sp>
    </xdr:grpSp>
    <xdr:clientData/>
  </xdr:twoCellAnchor>
  <xdr:twoCellAnchor editAs="absolute">
    <xdr:from>
      <xdr:col>16</xdr:col>
      <xdr:colOff>104327</xdr:colOff>
      <xdr:row>18</xdr:row>
      <xdr:rowOff>161490</xdr:rowOff>
    </xdr:from>
    <xdr:to>
      <xdr:col>23</xdr:col>
      <xdr:colOff>407087</xdr:colOff>
      <xdr:row>30</xdr:row>
      <xdr:rowOff>136071</xdr:rowOff>
    </xdr:to>
    <xdr:sp macro="" textlink="">
      <xdr:nvSpPr>
        <xdr:cNvPr id="114" name="CustomShape 1">
          <a:extLst>
            <a:ext uri="{FF2B5EF4-FFF2-40B4-BE49-F238E27FC236}">
              <a16:creationId xmlns:a16="http://schemas.microsoft.com/office/drawing/2014/main" id="{00000000-0008-0000-0300-000072000000}"/>
            </a:ext>
          </a:extLst>
        </xdr:cNvPr>
        <xdr:cNvSpPr/>
      </xdr:nvSpPr>
      <xdr:spPr>
        <a:xfrm>
          <a:off x="10772327" y="3345561"/>
          <a:ext cx="4970010" cy="2097296"/>
        </a:xfrm>
        <a:prstGeom prst="borderCallout2">
          <a:avLst>
            <a:gd name="adj1" fmla="val 12195"/>
            <a:gd name="adj2" fmla="val -180"/>
            <a:gd name="adj3" fmla="val 12249"/>
            <a:gd name="adj4" fmla="val -35805"/>
            <a:gd name="adj5" fmla="val 102285"/>
            <a:gd name="adj6" fmla="val -35777"/>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wrap="none" lIns="0" tIns="0" rIns="0" bIns="0" anchor="ctr"/>
        <a:lstStyle/>
        <a:p>
          <a:endParaRPr lang="en-US" sz="1200" b="0" strike="noStrike" spc="-1">
            <a:latin typeface="游ゴシック Medium" panose="020B0500000000000000" pitchFamily="50" charset="-128"/>
            <a:ea typeface="游ゴシック Medium" panose="020B0500000000000000" pitchFamily="50" charset="-128"/>
          </a:endParaRPr>
        </a:p>
        <a:p>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割り込み関係</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U1Ebits.ATTACHIE=1,0:Enable,disEnable ATTACH interrupt</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U1Ebits.DETACHIE=1,0:Enable,disEnable DETACH interrupt</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U1Ebits.SOFIE=1:Enable SOF interrupt</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U1EIE:Enable All Error Interrupts </a:t>
          </a:r>
        </a:p>
        <a:p>
          <a:endParaRPr lang="en-US" sz="1200" b="0" strike="noStrike" spc="-1">
            <a:latin typeface="游ゴシック Medium" panose="020B0500000000000000" pitchFamily="50" charset="-128"/>
            <a:ea typeface="游ゴシック Medium" panose="020B0500000000000000" pitchFamily="50" charset="-128"/>
          </a:endParaRPr>
        </a:p>
      </xdr:txBody>
    </xdr:sp>
    <xdr:clientData/>
  </xdr:twoCellAnchor>
  <xdr:twoCellAnchor>
    <xdr:from>
      <xdr:col>16</xdr:col>
      <xdr:colOff>90000</xdr:colOff>
      <xdr:row>104</xdr:row>
      <xdr:rowOff>74083</xdr:rowOff>
    </xdr:from>
    <xdr:to>
      <xdr:col>27</xdr:col>
      <xdr:colOff>388620</xdr:colOff>
      <xdr:row>134</xdr:row>
      <xdr:rowOff>149678</xdr:rowOff>
    </xdr:to>
    <xdr:grpSp>
      <xdr:nvGrpSpPr>
        <xdr:cNvPr id="3" name="グループ化 2">
          <a:extLst>
            <a:ext uri="{FF2B5EF4-FFF2-40B4-BE49-F238E27FC236}">
              <a16:creationId xmlns:a16="http://schemas.microsoft.com/office/drawing/2014/main" id="{00000000-0008-0000-0300-000003000000}"/>
            </a:ext>
          </a:extLst>
        </xdr:cNvPr>
        <xdr:cNvGrpSpPr/>
      </xdr:nvGrpSpPr>
      <xdr:grpSpPr>
        <a:xfrm>
          <a:off x="10758000" y="18470940"/>
          <a:ext cx="7632870" cy="5382381"/>
          <a:chOff x="10814444" y="8540750"/>
          <a:chExt cx="7671676" cy="3966189"/>
        </a:xfrm>
      </xdr:grpSpPr>
      <xdr:sp macro="" textlink="">
        <xdr:nvSpPr>
          <xdr:cNvPr id="115" name="CustomShape 1">
            <a:extLst>
              <a:ext uri="{FF2B5EF4-FFF2-40B4-BE49-F238E27FC236}">
                <a16:creationId xmlns:a16="http://schemas.microsoft.com/office/drawing/2014/main" id="{00000000-0008-0000-0300-000073000000}"/>
              </a:ext>
            </a:extLst>
          </xdr:cNvPr>
          <xdr:cNvSpPr/>
        </xdr:nvSpPr>
        <xdr:spPr>
          <a:xfrm>
            <a:off x="10814444" y="8540750"/>
            <a:ext cx="4951505" cy="1997954"/>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BDT0 (EP0_RX, IN)</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UOWN=1:USBモジュールが制御 0:ソフトウェアが制御</a:t>
            </a:r>
          </a:p>
          <a:p>
            <a:r>
              <a:rPr lang="en-US" sz="1200" b="0" strike="noStrike" spc="-1">
                <a:latin typeface="游ゴシック Medium" panose="020B0500000000000000" pitchFamily="50" charset="-128"/>
                <a:ea typeface="游ゴシック Medium" panose="020B0500000000000000" pitchFamily="50" charset="-128"/>
              </a:rPr>
              <a:t>　　DTS=0:DATA0/1:DATA1</a:t>
            </a:r>
          </a:p>
          <a:p>
            <a:r>
              <a:rPr lang="en-US" sz="1200" b="0" strike="noStrike" spc="-1">
                <a:latin typeface="游ゴシック Medium" panose="020B0500000000000000" pitchFamily="50" charset="-128"/>
                <a:ea typeface="游ゴシック Medium" panose="020B0500000000000000" pitchFamily="50" charset="-128"/>
              </a:rPr>
              <a:t>　　COUNTER:送受信バイト数</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ADDRESS:バッファアドレス(DMA転送元先)</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PID:ハンドシェイクのPIDがリターン</a:t>
            </a:r>
          </a:p>
          <a:p>
            <a:endParaRPr lang="en-US" sz="1200" b="0" strike="noStrike" spc="-1">
              <a:latin typeface="游ゴシック Medium" panose="020B0500000000000000" pitchFamily="50" charset="-128"/>
              <a:ea typeface="游ゴシック Medium" panose="020B0500000000000000" pitchFamily="50" charset="-128"/>
            </a:endParaRPr>
          </a:p>
        </xdr:txBody>
      </xdr:sp>
      <xdr:sp macro="" textlink="">
        <xdr:nvSpPr>
          <xdr:cNvPr id="116" name="CustomShape 1">
            <a:extLst>
              <a:ext uri="{FF2B5EF4-FFF2-40B4-BE49-F238E27FC236}">
                <a16:creationId xmlns:a16="http://schemas.microsoft.com/office/drawing/2014/main" id="{00000000-0008-0000-0300-000074000000}"/>
              </a:ext>
            </a:extLst>
          </xdr:cNvPr>
          <xdr:cNvSpPr/>
        </xdr:nvSpPr>
        <xdr:spPr>
          <a:xfrm>
            <a:off x="10815763" y="10535341"/>
            <a:ext cx="4961945" cy="1971598"/>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BDT1 (EP0_TX, OUT)</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UOWN=1:USBモジュールが制御 0:ソフトウェアが制御</a:t>
            </a:r>
          </a:p>
          <a:p>
            <a:r>
              <a:rPr lang="en-US" sz="1200" b="0" strike="noStrike" spc="-1">
                <a:latin typeface="游ゴシック Medium" panose="020B0500000000000000" pitchFamily="50" charset="-128"/>
                <a:ea typeface="游ゴシック Medium" panose="020B0500000000000000" pitchFamily="50" charset="-128"/>
              </a:rPr>
              <a:t>　　DTS=0:DATA0/1:DATA1</a:t>
            </a:r>
          </a:p>
          <a:p>
            <a:r>
              <a:rPr lang="en-US" sz="1200" b="0" strike="noStrike" spc="-1">
                <a:latin typeface="游ゴシック Medium" panose="020B0500000000000000" pitchFamily="50" charset="-128"/>
                <a:ea typeface="游ゴシック Medium" panose="020B0500000000000000" pitchFamily="50" charset="-128"/>
              </a:rPr>
              <a:t>　　COUNTER:送受信バイト数</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ADDRESS:バッファアドレス(DMA転送元先)</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PID:ハンドシェイクのPIDがリターン</a:t>
            </a:r>
          </a:p>
          <a:p>
            <a:endParaRPr lang="en-US" sz="1200" b="0" strike="noStrike" spc="-1">
              <a:latin typeface="游ゴシック Medium" panose="020B0500000000000000" pitchFamily="50" charset="-128"/>
              <a:ea typeface="游ゴシック Medium" panose="020B0500000000000000" pitchFamily="50" charset="-128"/>
            </a:endParaRPr>
          </a:p>
        </xdr:txBody>
      </xdr:sp>
      <xdr:sp macro="" textlink="">
        <xdr:nvSpPr>
          <xdr:cNvPr id="117" name="CustomShape 1">
            <a:extLst>
              <a:ext uri="{FF2B5EF4-FFF2-40B4-BE49-F238E27FC236}">
                <a16:creationId xmlns:a16="http://schemas.microsoft.com/office/drawing/2014/main" id="{00000000-0008-0000-0300-000075000000}"/>
              </a:ext>
            </a:extLst>
          </xdr:cNvPr>
          <xdr:cNvSpPr/>
        </xdr:nvSpPr>
        <xdr:spPr>
          <a:xfrm>
            <a:off x="16266921" y="9643804"/>
            <a:ext cx="2206875" cy="407486"/>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DATA buffer</a:t>
            </a:r>
          </a:p>
        </xdr:txBody>
      </xdr:sp>
      <xdr:sp macro="" textlink="">
        <xdr:nvSpPr>
          <xdr:cNvPr id="118" name="Line 1">
            <a:extLst>
              <a:ext uri="{FF2B5EF4-FFF2-40B4-BE49-F238E27FC236}">
                <a16:creationId xmlns:a16="http://schemas.microsoft.com/office/drawing/2014/main" id="{00000000-0008-0000-0300-000076000000}"/>
              </a:ext>
            </a:extLst>
          </xdr:cNvPr>
          <xdr:cNvSpPr/>
        </xdr:nvSpPr>
        <xdr:spPr>
          <a:xfrm flipV="1">
            <a:off x="14252222" y="9866018"/>
            <a:ext cx="2022593" cy="2234"/>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sp macro="" textlink="">
        <xdr:nvSpPr>
          <xdr:cNvPr id="119" name="Line 1">
            <a:extLst>
              <a:ext uri="{FF2B5EF4-FFF2-40B4-BE49-F238E27FC236}">
                <a16:creationId xmlns:a16="http://schemas.microsoft.com/office/drawing/2014/main" id="{00000000-0008-0000-0300-000077000000}"/>
              </a:ext>
            </a:extLst>
          </xdr:cNvPr>
          <xdr:cNvSpPr/>
        </xdr:nvSpPr>
        <xdr:spPr>
          <a:xfrm flipV="1">
            <a:off x="14275740" y="11794539"/>
            <a:ext cx="2022593" cy="23516"/>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sp macro="" textlink="">
        <xdr:nvSpPr>
          <xdr:cNvPr id="19" name="CustomShape 1">
            <a:extLst>
              <a:ext uri="{FF2B5EF4-FFF2-40B4-BE49-F238E27FC236}">
                <a16:creationId xmlns:a16="http://schemas.microsoft.com/office/drawing/2014/main" id="{00000000-0008-0000-0300-000013000000}"/>
              </a:ext>
            </a:extLst>
          </xdr:cNvPr>
          <xdr:cNvSpPr/>
        </xdr:nvSpPr>
        <xdr:spPr>
          <a:xfrm>
            <a:off x="16279245" y="11542003"/>
            <a:ext cx="2206875" cy="407486"/>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DATA buffer</a:t>
            </a:r>
          </a:p>
        </xdr:txBody>
      </xdr:sp>
    </xdr:grpSp>
    <xdr:clientData/>
  </xdr:twoCellAnchor>
  <xdr:twoCellAnchor>
    <xdr:from>
      <xdr:col>24</xdr:col>
      <xdr:colOff>174542</xdr:colOff>
      <xdr:row>102</xdr:row>
      <xdr:rowOff>68036</xdr:rowOff>
    </xdr:from>
    <xdr:to>
      <xdr:col>28</xdr:col>
      <xdr:colOff>174542</xdr:colOff>
      <xdr:row>111</xdr:row>
      <xdr:rowOff>44014</xdr:rowOff>
    </xdr:to>
    <xdr:sp macro="" textlink="">
      <xdr:nvSpPr>
        <xdr:cNvPr id="4" name="線吹き出し 1 (枠付き) 3">
          <a:extLst>
            <a:ext uri="{FF2B5EF4-FFF2-40B4-BE49-F238E27FC236}">
              <a16:creationId xmlns:a16="http://schemas.microsoft.com/office/drawing/2014/main" id="{00000000-0008-0000-0300-000004000000}"/>
            </a:ext>
          </a:extLst>
        </xdr:cNvPr>
        <xdr:cNvSpPr/>
      </xdr:nvSpPr>
      <xdr:spPr>
        <a:xfrm>
          <a:off x="16176542" y="8205107"/>
          <a:ext cx="2667000" cy="1568014"/>
        </a:xfrm>
        <a:prstGeom prst="borderCallout1">
          <a:avLst>
            <a:gd name="adj1" fmla="val 46918"/>
            <a:gd name="adj2" fmla="val -438"/>
            <a:gd name="adj3" fmla="val 82396"/>
            <a:gd name="adj4" fmla="val -12181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latin typeface="游ゴシック Medium" panose="020B0500000000000000" pitchFamily="50" charset="-128"/>
              <a:ea typeface="游ゴシック Medium" panose="020B0500000000000000" pitchFamily="50" charset="-128"/>
            </a:rPr>
            <a:t> </a:t>
          </a:r>
          <a:r>
            <a:rPr kumimoji="1" lang="en-US" altLang="ja-JP" sz="1200">
              <a:latin typeface="游ゴシック Medium" panose="020B0500000000000000" pitchFamily="50" charset="-128"/>
              <a:ea typeface="游ゴシック Medium" panose="020B0500000000000000" pitchFamily="50" charset="-128"/>
            </a:rPr>
            <a:t>DATA0/1</a:t>
          </a:r>
          <a:r>
            <a:rPr kumimoji="1" lang="ja-JP" altLang="en-US" sz="1200">
              <a:latin typeface="游ゴシック Medium" panose="020B0500000000000000" pitchFamily="50" charset="-128"/>
              <a:ea typeface="游ゴシック Medium" panose="020B0500000000000000" pitchFamily="50" charset="-128"/>
            </a:rPr>
            <a:t>は、通信しているそれぞれの</a:t>
          </a:r>
          <a:r>
            <a:rPr kumimoji="1" lang="en-US" altLang="ja-JP" sz="1200">
              <a:latin typeface="游ゴシック Medium" panose="020B0500000000000000" pitchFamily="50" charset="-128"/>
              <a:ea typeface="游ゴシック Medium" panose="020B0500000000000000" pitchFamily="50" charset="-128"/>
            </a:rPr>
            <a:t>EP0,EP1,EP2 </a:t>
          </a:r>
          <a:r>
            <a:rPr kumimoji="1" lang="ja-JP" altLang="en-US" sz="1200">
              <a:latin typeface="游ゴシック Medium" panose="020B0500000000000000" pitchFamily="50" charset="-128"/>
              <a:ea typeface="游ゴシック Medium" panose="020B0500000000000000" pitchFamily="50" charset="-128"/>
            </a:rPr>
            <a:t>ごとに、</a:t>
          </a:r>
          <a:r>
            <a:rPr kumimoji="1" lang="en-US" altLang="ja-JP" sz="1200">
              <a:latin typeface="游ゴシック Medium" panose="020B0500000000000000" pitchFamily="50" charset="-128"/>
              <a:ea typeface="游ゴシック Medium" panose="020B0500000000000000" pitchFamily="50" charset="-128"/>
            </a:rPr>
            <a:t>0,1</a:t>
          </a:r>
          <a:r>
            <a:rPr kumimoji="1" lang="ja-JP" altLang="en-US" sz="1200">
              <a:latin typeface="游ゴシック Medium" panose="020B0500000000000000" pitchFamily="50" charset="-128"/>
              <a:ea typeface="游ゴシック Medium" panose="020B0500000000000000" pitchFamily="50" charset="-128"/>
            </a:rPr>
            <a:t>をフリップフロップする必要あり</a:t>
          </a:r>
        </a:p>
      </xdr:txBody>
    </xdr:sp>
    <xdr:clientData/>
  </xdr:twoCellAnchor>
  <xdr:twoCellAnchor>
    <xdr:from>
      <xdr:col>10</xdr:col>
      <xdr:colOff>163286</xdr:colOff>
      <xdr:row>102</xdr:row>
      <xdr:rowOff>42650</xdr:rowOff>
    </xdr:from>
    <xdr:to>
      <xdr:col>15</xdr:col>
      <xdr:colOff>7727</xdr:colOff>
      <xdr:row>106</xdr:row>
      <xdr:rowOff>8737</xdr:rowOff>
    </xdr:to>
    <xdr:sp macro="" textlink="">
      <xdr:nvSpPr>
        <xdr:cNvPr id="24" name="線吹き出し 1 (枠付き) 23">
          <a:extLst>
            <a:ext uri="{FF2B5EF4-FFF2-40B4-BE49-F238E27FC236}">
              <a16:creationId xmlns:a16="http://schemas.microsoft.com/office/drawing/2014/main" id="{00000000-0008-0000-0300-000018000000}"/>
            </a:ext>
          </a:extLst>
        </xdr:cNvPr>
        <xdr:cNvSpPr/>
      </xdr:nvSpPr>
      <xdr:spPr>
        <a:xfrm>
          <a:off x="6845002" y="14543396"/>
          <a:ext cx="3185300" cy="648475"/>
        </a:xfrm>
        <a:prstGeom prst="borderCallout1">
          <a:avLst>
            <a:gd name="adj1" fmla="val 1848"/>
            <a:gd name="adj2" fmla="val 99123"/>
            <a:gd name="adj3" fmla="val 83738"/>
            <a:gd name="adj4" fmla="val 12729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latin typeface="游ゴシック Medium" panose="020B0500000000000000" pitchFamily="50" charset="-128"/>
              <a:ea typeface="游ゴシック Medium" panose="020B0500000000000000" pitchFamily="50" charset="-128"/>
            </a:rPr>
            <a:t> </a:t>
          </a:r>
          <a:r>
            <a:rPr kumimoji="1" lang="en-US" altLang="ja-JP" sz="1200">
              <a:latin typeface="游ゴシック Medium" panose="020B0500000000000000" pitchFamily="50" charset="-128"/>
              <a:ea typeface="游ゴシック Medium" panose="020B0500000000000000" pitchFamily="50" charset="-128"/>
            </a:rPr>
            <a:t>BDT</a:t>
          </a:r>
          <a:r>
            <a:rPr kumimoji="1" lang="ja-JP" altLang="en-US" sz="1200">
              <a:latin typeface="游ゴシック Medium" panose="020B0500000000000000" pitchFamily="50" charset="-128"/>
              <a:ea typeface="游ゴシック Medium" panose="020B0500000000000000" pitchFamily="50" charset="-128"/>
            </a:rPr>
            <a:t>テーブルの開始位置は、メモリアドレスの</a:t>
          </a:r>
          <a:r>
            <a:rPr kumimoji="1" lang="en-US" altLang="ja-JP" sz="1200">
              <a:latin typeface="游ゴシック Medium" panose="020B0500000000000000" pitchFamily="50" charset="-128"/>
              <a:ea typeface="游ゴシック Medium" panose="020B0500000000000000" pitchFamily="50" charset="-128"/>
            </a:rPr>
            <a:t>512BYTE</a:t>
          </a:r>
          <a:r>
            <a:rPr kumimoji="1" lang="ja-JP" altLang="en-US" sz="1200">
              <a:latin typeface="游ゴシック Medium" panose="020B0500000000000000" pitchFamily="50" charset="-128"/>
              <a:ea typeface="游ゴシック Medium" panose="020B0500000000000000" pitchFamily="50" charset="-128"/>
            </a:rPr>
            <a:t>境界に合わせる必要あり。</a:t>
          </a:r>
          <a:endParaRPr kumimoji="1" lang="en-US" altLang="ja-JP" sz="1200">
            <a:latin typeface="游ゴシック Medium" panose="020B0500000000000000" pitchFamily="50" charset="-128"/>
            <a:ea typeface="游ゴシック Medium" panose="020B0500000000000000" pitchFamily="50" charset="-128"/>
          </a:endParaRPr>
        </a:p>
      </xdr:txBody>
    </xdr:sp>
    <xdr:clientData/>
  </xdr:twoCellAnchor>
  <xdr:twoCellAnchor>
    <xdr:from>
      <xdr:col>3</xdr:col>
      <xdr:colOff>321904</xdr:colOff>
      <xdr:row>123</xdr:row>
      <xdr:rowOff>9440</xdr:rowOff>
    </xdr:from>
    <xdr:to>
      <xdr:col>7</xdr:col>
      <xdr:colOff>321904</xdr:colOff>
      <xdr:row>127</xdr:row>
      <xdr:rowOff>138793</xdr:rowOff>
    </xdr:to>
    <xdr:sp macro="" textlink="">
      <xdr:nvSpPr>
        <xdr:cNvPr id="25" name="線吹き出し 1 (枠付き) 24">
          <a:extLst>
            <a:ext uri="{FF2B5EF4-FFF2-40B4-BE49-F238E27FC236}">
              <a16:creationId xmlns:a16="http://schemas.microsoft.com/office/drawing/2014/main" id="{00000000-0008-0000-0300-000019000000}"/>
            </a:ext>
          </a:extLst>
        </xdr:cNvPr>
        <xdr:cNvSpPr/>
      </xdr:nvSpPr>
      <xdr:spPr>
        <a:xfrm>
          <a:off x="2322154" y="11861261"/>
          <a:ext cx="2667000" cy="836925"/>
        </a:xfrm>
        <a:prstGeom prst="borderCallout1">
          <a:avLst>
            <a:gd name="adj1" fmla="val 4645"/>
            <a:gd name="adj2" fmla="val 100072"/>
            <a:gd name="adj3" fmla="val 31906"/>
            <a:gd name="adj4" fmla="val 11303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latin typeface="游ゴシック Medium" panose="020B0500000000000000" pitchFamily="50" charset="-128"/>
              <a:ea typeface="游ゴシック Medium" panose="020B0500000000000000" pitchFamily="50" charset="-128"/>
            </a:rPr>
            <a:t> ホストモードでは、</a:t>
          </a:r>
          <a:r>
            <a:rPr kumimoji="1" lang="en-US" altLang="ja-JP" sz="1200">
              <a:latin typeface="游ゴシック Medium" panose="020B0500000000000000" pitchFamily="50" charset="-128"/>
              <a:ea typeface="游ゴシック Medium" panose="020B0500000000000000" pitchFamily="50" charset="-128"/>
            </a:rPr>
            <a:t>U1EP0</a:t>
          </a:r>
          <a:r>
            <a:rPr kumimoji="1" lang="ja-JP" altLang="en-US" sz="1200">
              <a:latin typeface="游ゴシック Medium" panose="020B0500000000000000" pitchFamily="50" charset="-128"/>
              <a:ea typeface="游ゴシック Medium" panose="020B0500000000000000" pitchFamily="50" charset="-128"/>
            </a:rPr>
            <a:t>のレジスタのみ使用。</a:t>
          </a:r>
        </a:p>
      </xdr:txBody>
    </xdr:sp>
    <xdr:clientData/>
  </xdr:twoCellAnchor>
  <xdr:twoCellAnchor>
    <xdr:from>
      <xdr:col>12</xdr:col>
      <xdr:colOff>585107</xdr:colOff>
      <xdr:row>105</xdr:row>
      <xdr:rowOff>82313</xdr:rowOff>
    </xdr:from>
    <xdr:to>
      <xdr:col>16</xdr:col>
      <xdr:colOff>258704</xdr:colOff>
      <xdr:row>116</xdr:row>
      <xdr:rowOff>108857</xdr:rowOff>
    </xdr:to>
    <xdr:sp macro="" textlink="">
      <xdr:nvSpPr>
        <xdr:cNvPr id="27" name="Line 1">
          <a:extLst>
            <a:ext uri="{FF2B5EF4-FFF2-40B4-BE49-F238E27FC236}">
              <a16:creationId xmlns:a16="http://schemas.microsoft.com/office/drawing/2014/main" id="{00000000-0008-0000-0300-00001B000000}"/>
            </a:ext>
          </a:extLst>
        </xdr:cNvPr>
        <xdr:cNvSpPr/>
      </xdr:nvSpPr>
      <xdr:spPr>
        <a:xfrm flipV="1">
          <a:off x="8586107" y="8750063"/>
          <a:ext cx="2340597" cy="1972365"/>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clientData/>
  </xdr:twoCellAnchor>
  <xdr:twoCellAnchor>
    <xdr:from>
      <xdr:col>8</xdr:col>
      <xdr:colOff>258537</xdr:colOff>
      <xdr:row>20</xdr:row>
      <xdr:rowOff>40820</xdr:rowOff>
    </xdr:from>
    <xdr:to>
      <xdr:col>11</xdr:col>
      <xdr:colOff>612321</xdr:colOff>
      <xdr:row>27</xdr:row>
      <xdr:rowOff>95249</xdr:rowOff>
    </xdr:to>
    <xdr:sp macro="" textlink="">
      <xdr:nvSpPr>
        <xdr:cNvPr id="28" name="線吹き出し 1 (枠付き) 23">
          <a:extLst>
            <a:ext uri="{FF2B5EF4-FFF2-40B4-BE49-F238E27FC236}">
              <a16:creationId xmlns:a16="http://schemas.microsoft.com/office/drawing/2014/main" id="{00000000-0008-0000-0300-00001C000000}"/>
            </a:ext>
          </a:extLst>
        </xdr:cNvPr>
        <xdr:cNvSpPr/>
      </xdr:nvSpPr>
      <xdr:spPr>
        <a:xfrm>
          <a:off x="5592537" y="3578677"/>
          <a:ext cx="2354034" cy="1292679"/>
        </a:xfrm>
        <a:prstGeom prst="borderCallout1">
          <a:avLst>
            <a:gd name="adj1" fmla="val 1848"/>
            <a:gd name="adj2" fmla="val -634"/>
            <a:gd name="adj3" fmla="val 141570"/>
            <a:gd name="adj4" fmla="val -2388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latin typeface="游ゴシック Medium" panose="020B0500000000000000" pitchFamily="50" charset="-128"/>
              <a:ea typeface="游ゴシック Medium" panose="020B0500000000000000" pitchFamily="50" charset="-128"/>
            </a:rPr>
            <a:t>１．</a:t>
          </a:r>
          <a:r>
            <a:rPr kumimoji="1" lang="en-US" altLang="ja-JP" sz="1200">
              <a:latin typeface="游ゴシック Medium" panose="020B0500000000000000" pitchFamily="50" charset="-128"/>
              <a:ea typeface="游ゴシック Medium" panose="020B0500000000000000" pitchFamily="50" charset="-128"/>
            </a:rPr>
            <a:t>data0/1</a:t>
          </a:r>
          <a:r>
            <a:rPr kumimoji="1" lang="ja-JP" altLang="en-US" sz="1200">
              <a:latin typeface="游ゴシック Medium" panose="020B0500000000000000" pitchFamily="50" charset="-128"/>
              <a:ea typeface="游ゴシック Medium" panose="020B0500000000000000" pitchFamily="50" charset="-128"/>
            </a:rPr>
            <a:t>は各</a:t>
          </a:r>
          <a:r>
            <a:rPr kumimoji="1" lang="en-US" altLang="ja-JP" sz="1200">
              <a:latin typeface="游ゴシック Medium" panose="020B0500000000000000" pitchFamily="50" charset="-128"/>
              <a:ea typeface="游ゴシック Medium" panose="020B0500000000000000" pitchFamily="50" charset="-128"/>
            </a:rPr>
            <a:t>EP</a:t>
          </a:r>
          <a:r>
            <a:rPr kumimoji="1" lang="ja-JP" altLang="en-US" sz="1200">
              <a:latin typeface="游ゴシック Medium" panose="020B0500000000000000" pitchFamily="50" charset="-128"/>
              <a:ea typeface="游ゴシック Medium" panose="020B0500000000000000" pitchFamily="50" charset="-128"/>
            </a:rPr>
            <a:t>ごとにフリップフロップされる。</a:t>
          </a:r>
          <a:endParaRPr kumimoji="1" lang="en-US" altLang="ja-JP" sz="1200">
            <a:latin typeface="游ゴシック Medium" panose="020B0500000000000000" pitchFamily="50" charset="-128"/>
            <a:ea typeface="游ゴシック Medium" panose="020B0500000000000000" pitchFamily="50" charset="-128"/>
          </a:endParaRPr>
        </a:p>
        <a:p>
          <a:pPr algn="l"/>
          <a:r>
            <a:rPr kumimoji="1" lang="ja-JP" altLang="en-US" sz="1200">
              <a:latin typeface="游ゴシック Medium" panose="020B0500000000000000" pitchFamily="50" charset="-128"/>
              <a:ea typeface="游ゴシック Medium" panose="020B0500000000000000" pitchFamily="50" charset="-128"/>
            </a:rPr>
            <a:t>２．</a:t>
          </a:r>
          <a:r>
            <a:rPr kumimoji="1" lang="en-US" altLang="ja-JP" sz="1200">
              <a:latin typeface="游ゴシック Medium" panose="020B0500000000000000" pitchFamily="50" charset="-128"/>
              <a:ea typeface="游ゴシック Medium" panose="020B0500000000000000" pitchFamily="50" charset="-128"/>
            </a:rPr>
            <a:t>SETUP(EP0)</a:t>
          </a:r>
          <a:r>
            <a:rPr kumimoji="1" lang="ja-JP" altLang="en-US" sz="1200">
              <a:latin typeface="游ゴシック Medium" panose="020B0500000000000000" pitchFamily="50" charset="-128"/>
              <a:ea typeface="游ゴシック Medium" panose="020B0500000000000000" pitchFamily="50" charset="-128"/>
            </a:rPr>
            <a:t>は、必ず </a:t>
          </a:r>
          <a:r>
            <a:rPr kumimoji="1" lang="en-US" altLang="ja-JP" sz="1200">
              <a:latin typeface="游ゴシック Medium" panose="020B0500000000000000" pitchFamily="50" charset="-128"/>
              <a:ea typeface="游ゴシック Medium" panose="020B0500000000000000" pitchFamily="50" charset="-128"/>
            </a:rPr>
            <a:t>data0</a:t>
          </a:r>
          <a:r>
            <a:rPr kumimoji="1" lang="ja-JP" altLang="en-US" sz="1200">
              <a:latin typeface="游ゴシック Medium" panose="020B0500000000000000" pitchFamily="50" charset="-128"/>
              <a:ea typeface="游ゴシック Medium" panose="020B0500000000000000" pitchFamily="50" charset="-128"/>
            </a:rPr>
            <a:t>から始まる。</a:t>
          </a:r>
          <a:endParaRPr kumimoji="1" lang="en-US" altLang="ja-JP" sz="1200">
            <a:latin typeface="游ゴシック Medium" panose="020B0500000000000000" pitchFamily="50" charset="-128"/>
            <a:ea typeface="游ゴシック Medium" panose="020B0500000000000000" pitchFamily="50" charset="-128"/>
          </a:endParaRPr>
        </a:p>
      </xdr:txBody>
    </xdr:sp>
    <xdr:clientData/>
  </xdr:twoCellAnchor>
  <xdr:twoCellAnchor editAs="oneCell">
    <xdr:from>
      <xdr:col>7</xdr:col>
      <xdr:colOff>530679</xdr:colOff>
      <xdr:row>138</xdr:row>
      <xdr:rowOff>27214</xdr:rowOff>
    </xdr:from>
    <xdr:to>
      <xdr:col>15</xdr:col>
      <xdr:colOff>158769</xdr:colOff>
      <xdr:row>149</xdr:row>
      <xdr:rowOff>152340</xdr:rowOff>
    </xdr:to>
    <xdr:sp macro="" textlink="">
      <xdr:nvSpPr>
        <xdr:cNvPr id="29" name="CustomShape 1">
          <a:extLst>
            <a:ext uri="{FF2B5EF4-FFF2-40B4-BE49-F238E27FC236}">
              <a16:creationId xmlns:a16="http://schemas.microsoft.com/office/drawing/2014/main" id="{00000000-0008-0000-0300-00001D000000}"/>
            </a:ext>
          </a:extLst>
        </xdr:cNvPr>
        <xdr:cNvSpPr/>
      </xdr:nvSpPr>
      <xdr:spPr>
        <a:xfrm>
          <a:off x="5197929" y="14532428"/>
          <a:ext cx="4962090" cy="2070948"/>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U1STAT (※</a:t>
          </a:r>
          <a:r>
            <a:rPr lang="ja-JP" altLang="en-US" sz="1200" b="0" strike="noStrike" spc="-1">
              <a:latin typeface="游ゴシック Medium" panose="020B0500000000000000" pitchFamily="50" charset="-128"/>
              <a:ea typeface="游ゴシック Medium" panose="020B0500000000000000" pitchFamily="50" charset="-128"/>
            </a:rPr>
            <a:t>直前アクティビティの</a:t>
          </a:r>
          <a:r>
            <a:rPr lang="en-US" sz="1200" b="0" strike="noStrike" spc="-1">
              <a:latin typeface="游ゴシック Medium" panose="020B0500000000000000" pitchFamily="50" charset="-128"/>
              <a:ea typeface="游ゴシック Medium" panose="020B0500000000000000" pitchFamily="50" charset="-128"/>
            </a:rPr>
            <a:t>BDT</a:t>
          </a:r>
          <a:r>
            <a:rPr lang="ja-JP" altLang="en-US" sz="1200" b="0" strike="noStrike" spc="-1">
              <a:latin typeface="游ゴシック Medium" panose="020B0500000000000000" pitchFamily="50" charset="-128"/>
              <a:ea typeface="游ゴシック Medium" panose="020B0500000000000000" pitchFamily="50" charset="-128"/>
            </a:rPr>
            <a:t>の状態を表す。</a:t>
          </a:r>
        </a:p>
        <a:p>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ENDPT:</a:t>
          </a:r>
          <a:r>
            <a:rPr lang="ja-JP" altLang="en-US" sz="1200" b="0" strike="noStrike" spc="-1">
              <a:latin typeface="游ゴシック Medium" panose="020B0500000000000000" pitchFamily="50" charset="-128"/>
              <a:ea typeface="游ゴシック Medium" panose="020B0500000000000000" pitchFamily="50" charset="-128"/>
            </a:rPr>
            <a:t>直前アクティビティの「</a:t>
          </a:r>
          <a:r>
            <a:rPr lang="en-US" sz="1200" b="0" strike="noStrike" spc="-1">
              <a:latin typeface="游ゴシック Medium" panose="020B0500000000000000" pitchFamily="50" charset="-128"/>
              <a:ea typeface="游ゴシック Medium" panose="020B0500000000000000" pitchFamily="50" charset="-128"/>
            </a:rPr>
            <a:t>BDT」</a:t>
          </a:r>
          <a:r>
            <a:rPr lang="ja-JP" altLang="en-US" sz="1200" b="0" strike="noStrike" spc="-1">
              <a:latin typeface="游ゴシック Medium" panose="020B0500000000000000" pitchFamily="50" charset="-128"/>
              <a:ea typeface="游ゴシック Medium" panose="020B0500000000000000" pitchFamily="50" charset="-128"/>
            </a:rPr>
            <a:t>のエンドポイント番号</a:t>
          </a:r>
        </a:p>
        <a:p>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EP0=0</a:t>
          </a:r>
        </a:p>
        <a:p>
          <a:r>
            <a:rPr lang="en-US" sz="1200" b="0" strike="noStrike" spc="-1">
              <a:latin typeface="游ゴシック Medium" panose="020B0500000000000000" pitchFamily="50" charset="-128"/>
              <a:ea typeface="游ゴシック Medium" panose="020B0500000000000000" pitchFamily="50" charset="-128"/>
            </a:rPr>
            <a:t>　　DIR  :</a:t>
          </a:r>
          <a:r>
            <a:rPr lang="ja-JP" altLang="en-US" sz="1200" b="0" strike="noStrike" spc="-1">
              <a:latin typeface="游ゴシック Medium" panose="020B0500000000000000" pitchFamily="50" charset="-128"/>
              <a:ea typeface="游ゴシック Medium" panose="020B0500000000000000" pitchFamily="50" charset="-128"/>
            </a:rPr>
            <a:t>直前アクティビティの方向</a:t>
          </a:r>
        </a:p>
        <a:p>
          <a:r>
            <a:rPr lang="ja-JP" altLang="en-US" sz="1200" b="0" strike="noStrike" spc="-1">
              <a:latin typeface="游ゴシック Medium" panose="020B0500000000000000" pitchFamily="50" charset="-128"/>
              <a:ea typeface="游ゴシック Medium" panose="020B0500000000000000" pitchFamily="50" charset="-128"/>
            </a:rPr>
            <a:t>　　　　　</a:t>
          </a:r>
          <a:r>
            <a:rPr lang="en-US" altLang="ja-JP" sz="1200" b="0" strike="noStrike" spc="-1">
              <a:latin typeface="游ゴシック Medium" panose="020B0500000000000000" pitchFamily="50" charset="-128"/>
              <a:ea typeface="游ゴシック Medium" panose="020B0500000000000000" pitchFamily="50" charset="-128"/>
            </a:rPr>
            <a:t>1:</a:t>
          </a:r>
          <a:r>
            <a:rPr lang="en-US" sz="1200" b="0" strike="noStrike" spc="-1">
              <a:latin typeface="游ゴシック Medium" panose="020B0500000000000000" pitchFamily="50" charset="-128"/>
              <a:ea typeface="游ゴシック Medium" panose="020B0500000000000000" pitchFamily="50" charset="-128"/>
            </a:rPr>
            <a:t>TX(OUT) / 0:RX(IN)</a:t>
          </a:r>
        </a:p>
        <a:p>
          <a:r>
            <a:rPr lang="en-US" sz="1200" b="0" strike="noStrike" spc="-1">
              <a:latin typeface="游ゴシック Medium" panose="020B0500000000000000" pitchFamily="50" charset="-128"/>
              <a:ea typeface="游ゴシック Medium" panose="020B0500000000000000" pitchFamily="50" charset="-128"/>
            </a:rPr>
            <a:t>　　PPBI :</a:t>
          </a:r>
          <a:r>
            <a:rPr lang="ja-JP" altLang="en-US" sz="1200" b="0" strike="noStrike" spc="-1">
              <a:latin typeface="游ゴシック Medium" panose="020B0500000000000000" pitchFamily="50" charset="-128"/>
              <a:ea typeface="游ゴシック Medium" panose="020B0500000000000000" pitchFamily="50" charset="-128"/>
            </a:rPr>
            <a:t>直前アクティビティのピンポンインジケータ</a:t>
          </a:r>
        </a:p>
        <a:p>
          <a:r>
            <a:rPr lang="ja-JP" altLang="en-US" sz="1200" b="0" strike="noStrike" spc="-1">
              <a:latin typeface="游ゴシック Medium" panose="020B0500000000000000" pitchFamily="50" charset="-128"/>
              <a:ea typeface="游ゴシック Medium" panose="020B0500000000000000" pitchFamily="50" charset="-128"/>
            </a:rPr>
            <a:t>　　　　　</a:t>
          </a:r>
          <a:r>
            <a:rPr lang="en-US" altLang="ja-JP" sz="1200" b="0" strike="noStrike" spc="-1">
              <a:latin typeface="游ゴシック Medium" panose="020B0500000000000000" pitchFamily="50" charset="-128"/>
              <a:ea typeface="游ゴシック Medium" panose="020B0500000000000000" pitchFamily="50" charset="-128"/>
            </a:rPr>
            <a:t>1:</a:t>
          </a:r>
          <a:r>
            <a:rPr lang="en-US" sz="1200" b="0" strike="noStrike" spc="-1">
              <a:latin typeface="游ゴシック Medium" panose="020B0500000000000000" pitchFamily="50" charset="-128"/>
              <a:ea typeface="游ゴシック Medium" panose="020B0500000000000000" pitchFamily="50" charset="-128"/>
            </a:rPr>
            <a:t>ODD / 0:EVEN</a:t>
          </a:r>
        </a:p>
        <a:p>
          <a:endParaRPr lang="en-US" sz="1200" b="0" strike="noStrike" spc="-1">
            <a:latin typeface="游ゴシック Medium" panose="020B0500000000000000" pitchFamily="50" charset="-128"/>
            <a:ea typeface="游ゴシック Medium" panose="020B0500000000000000" pitchFamily="50" charset="-128"/>
          </a:endParaRPr>
        </a:p>
      </xdr:txBody>
    </xdr:sp>
    <xdr:clientData/>
  </xdr:twoCellAnchor>
  <xdr:twoCellAnchor>
    <xdr:from>
      <xdr:col>15</xdr:col>
      <xdr:colOff>414623</xdr:colOff>
      <xdr:row>49</xdr:row>
      <xdr:rowOff>0</xdr:rowOff>
    </xdr:from>
    <xdr:to>
      <xdr:col>25</xdr:col>
      <xdr:colOff>91953</xdr:colOff>
      <xdr:row>95</xdr:row>
      <xdr:rowOff>91889</xdr:rowOff>
    </xdr:to>
    <xdr:grpSp>
      <xdr:nvGrpSpPr>
        <xdr:cNvPr id="7" name="グループ化 6">
          <a:extLst>
            <a:ext uri="{FF2B5EF4-FFF2-40B4-BE49-F238E27FC236}">
              <a16:creationId xmlns:a16="http://schemas.microsoft.com/office/drawing/2014/main" id="{00000000-0008-0000-0300-000007000000}"/>
            </a:ext>
          </a:extLst>
        </xdr:cNvPr>
        <xdr:cNvGrpSpPr/>
      </xdr:nvGrpSpPr>
      <xdr:grpSpPr>
        <a:xfrm>
          <a:off x="10415873" y="8667750"/>
          <a:ext cx="6344830" cy="8228960"/>
          <a:chOff x="10892118" y="8167688"/>
          <a:chExt cx="6344830" cy="7759514"/>
        </a:xfrm>
      </xdr:grpSpPr>
      <xdr:sp macro="" textlink="">
        <xdr:nvSpPr>
          <xdr:cNvPr id="5" name="テキスト ボックス 4">
            <a:extLst>
              <a:ext uri="{FF2B5EF4-FFF2-40B4-BE49-F238E27FC236}">
                <a16:creationId xmlns:a16="http://schemas.microsoft.com/office/drawing/2014/main" id="{00000000-0008-0000-0300-000005000000}"/>
              </a:ext>
            </a:extLst>
          </xdr:cNvPr>
          <xdr:cNvSpPr txBox="1"/>
        </xdr:nvSpPr>
        <xdr:spPr>
          <a:xfrm>
            <a:off x="10892118" y="8167689"/>
            <a:ext cx="1171892" cy="7757271"/>
          </a:xfrm>
          <a:prstGeom prst="rect">
            <a:avLst/>
          </a:prstGeom>
          <a:solidFill>
            <a:schemeClr val="lt1"/>
          </a:solidFill>
          <a:ln w="254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BDT</a:t>
            </a:r>
            <a:r>
              <a:rPr kumimoji="1" lang="en-US" altLang="ja-JP" sz="1600" baseline="0"/>
              <a:t> EP0 </a:t>
            </a:r>
            <a:endParaRPr kumimoji="1" lang="ja-JP" altLang="en-US" sz="1100"/>
          </a:p>
        </xdr:txBody>
      </xdr:sp>
      <xdr:grpSp>
        <xdr:nvGrpSpPr>
          <xdr:cNvPr id="6" name="グループ化 5">
            <a:extLst>
              <a:ext uri="{FF2B5EF4-FFF2-40B4-BE49-F238E27FC236}">
                <a16:creationId xmlns:a16="http://schemas.microsoft.com/office/drawing/2014/main" id="{00000000-0008-0000-0300-000006000000}"/>
              </a:ext>
            </a:extLst>
          </xdr:cNvPr>
          <xdr:cNvGrpSpPr/>
        </xdr:nvGrpSpPr>
        <xdr:grpSpPr>
          <a:xfrm>
            <a:off x="12057529" y="8167688"/>
            <a:ext cx="5179419" cy="3885359"/>
            <a:chOff x="12158382" y="8236324"/>
            <a:chExt cx="5218640" cy="3917576"/>
          </a:xfrm>
        </xdr:grpSpPr>
        <xdr:sp macro="" textlink="">
          <xdr:nvSpPr>
            <xdr:cNvPr id="30" name="テキスト ボックス 29">
              <a:extLst>
                <a:ext uri="{FF2B5EF4-FFF2-40B4-BE49-F238E27FC236}">
                  <a16:creationId xmlns:a16="http://schemas.microsoft.com/office/drawing/2014/main" id="{00000000-0008-0000-0300-00001E000000}"/>
                </a:ext>
              </a:extLst>
            </xdr:cNvPr>
            <xdr:cNvSpPr txBox="1"/>
          </xdr:nvSpPr>
          <xdr:spPr>
            <a:xfrm>
              <a:off x="12158382" y="8236324"/>
              <a:ext cx="715839" cy="3910852"/>
            </a:xfrm>
            <a:prstGeom prst="rect">
              <a:avLst/>
            </a:prstGeom>
            <a:solidFill>
              <a:schemeClr val="lt1"/>
            </a:solidFill>
            <a:ln w="254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RX</a:t>
              </a:r>
              <a:endParaRPr kumimoji="1" lang="ja-JP" altLang="en-US" sz="1100"/>
            </a:p>
          </xdr:txBody>
        </xdr:sp>
        <xdr:sp macro="" textlink="">
          <xdr:nvSpPr>
            <xdr:cNvPr id="31" name="テキスト ボックス 30">
              <a:extLst>
                <a:ext uri="{FF2B5EF4-FFF2-40B4-BE49-F238E27FC236}">
                  <a16:creationId xmlns:a16="http://schemas.microsoft.com/office/drawing/2014/main" id="{00000000-0008-0000-0300-00001F000000}"/>
                </a:ext>
              </a:extLst>
            </xdr:cNvPr>
            <xdr:cNvSpPr txBox="1"/>
          </xdr:nvSpPr>
          <xdr:spPr>
            <a:xfrm>
              <a:off x="12873294" y="8236324"/>
              <a:ext cx="4497005" cy="1961029"/>
            </a:xfrm>
            <a:prstGeom prst="rect">
              <a:avLst/>
            </a:prstGeom>
            <a:solidFill>
              <a:schemeClr val="lt1"/>
            </a:solidFill>
            <a:ln w="254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EVEN</a:t>
              </a:r>
              <a:br>
                <a:rPr kumimoji="1" lang="en-US" altLang="ja-JP" sz="1600"/>
              </a:br>
              <a:r>
                <a:rPr lang="en-US" altLang="ja-JP" sz="1200" b="0">
                  <a:solidFill>
                    <a:schemeClr val="dk1"/>
                  </a:solidFill>
                  <a:effectLst/>
                  <a:latin typeface="+mn-lt"/>
                  <a:ea typeface="+mn-ea"/>
                  <a:cs typeface="+mn-cs"/>
                </a:rPr>
                <a:t>　　UOWN = 1:USBモジュールが制御 0:ソフトウェアが制御</a:t>
              </a:r>
              <a:endParaRPr lang="ja-JP" altLang="ja-JP" sz="1200">
                <a:effectLst/>
              </a:endParaRPr>
            </a:p>
            <a:p>
              <a:r>
                <a:rPr lang="en-US" altLang="ja-JP" sz="1200" b="0">
                  <a:solidFill>
                    <a:schemeClr val="dk1"/>
                  </a:solidFill>
                  <a:effectLst/>
                  <a:latin typeface="+mn-lt"/>
                  <a:ea typeface="+mn-ea"/>
                  <a:cs typeface="+mn-cs"/>
                </a:rPr>
                <a:t>　　DTS = 0:DATA0/1:DATA1</a:t>
              </a:r>
              <a:endParaRPr lang="ja-JP" altLang="ja-JP" sz="1200">
                <a:effectLst/>
              </a:endParaRPr>
            </a:p>
            <a:p>
              <a:r>
                <a:rPr lang="en-US" altLang="ja-JP" sz="1200" b="0">
                  <a:solidFill>
                    <a:schemeClr val="dk1"/>
                  </a:solidFill>
                  <a:effectLst/>
                  <a:latin typeface="+mn-lt"/>
                  <a:ea typeface="+mn-ea"/>
                  <a:cs typeface="+mn-cs"/>
                </a:rPr>
                <a:t>　　COUNTER = 送受信バイト数</a:t>
              </a:r>
              <a:endParaRPr lang="ja-JP" altLang="ja-JP" sz="1200">
                <a:effectLst/>
              </a:endParaRPr>
            </a:p>
            <a:p>
              <a:r>
                <a:rPr lang="en-US" altLang="ja-JP" sz="1200" b="0">
                  <a:solidFill>
                    <a:schemeClr val="dk1"/>
                  </a:solidFill>
                  <a:effectLst/>
                  <a:latin typeface="+mn-lt"/>
                  <a:ea typeface="+mn-ea"/>
                  <a:cs typeface="+mn-cs"/>
                </a:rPr>
                <a:t>　　ADDRESS = バッファアドレス(DMA転送元先)</a:t>
              </a:r>
              <a:br>
                <a:rPr lang="en-US" altLang="ja-JP" sz="1200" b="0">
                  <a:solidFill>
                    <a:schemeClr val="dk1"/>
                  </a:solidFill>
                  <a:effectLst/>
                  <a:latin typeface="+mn-lt"/>
                  <a:ea typeface="+mn-ea"/>
                  <a:cs typeface="+mn-cs"/>
                </a:rPr>
              </a:br>
              <a:r>
                <a:rPr lang="ja-JP" altLang="en-US" sz="1200" b="0">
                  <a:solidFill>
                    <a:schemeClr val="dk1"/>
                  </a:solidFill>
                  <a:effectLst/>
                  <a:latin typeface="+mn-lt"/>
                  <a:ea typeface="+mn-ea"/>
                  <a:cs typeface="+mn-cs"/>
                </a:rPr>
                <a:t>　　　　　</a:t>
              </a:r>
              <a:r>
                <a:rPr lang="ja-JP" altLang="ja-JP" sz="1100" b="0">
                  <a:solidFill>
                    <a:schemeClr val="dk1"/>
                  </a:solidFill>
                  <a:effectLst/>
                  <a:latin typeface="+mn-lt"/>
                  <a:ea typeface="+mn-ea"/>
                  <a:cs typeface="+mn-cs"/>
                </a:rPr>
                <a:t>↓</a:t>
              </a:r>
              <a:r>
                <a:rPr lang="ja-JP" altLang="en-US" sz="12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実行後</a:t>
              </a:r>
              <a:r>
                <a:rPr lang="en-US" altLang="ja-JP" sz="11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endParaRPr lang="en-US" altLang="ja-JP" sz="1200" b="0">
                <a:solidFill>
                  <a:schemeClr val="dk1"/>
                </a:solidFill>
                <a:effectLst/>
                <a:latin typeface="+mn-lt"/>
                <a:ea typeface="+mn-ea"/>
                <a:cs typeface="+mn-cs"/>
              </a:endParaRPr>
            </a:p>
            <a:p>
              <a:r>
                <a:rPr lang="en-US" altLang="ja-JP" sz="1200" b="0">
                  <a:solidFill>
                    <a:schemeClr val="dk1"/>
                  </a:solidFill>
                  <a:effectLst/>
                  <a:latin typeface="+mn-lt"/>
                  <a:ea typeface="+mn-ea"/>
                  <a:cs typeface="+mn-cs"/>
                </a:rPr>
                <a:t>　　PID:ハンドシェイクのPIDがリターン</a:t>
              </a:r>
              <a:endParaRPr lang="ja-JP" altLang="ja-JP" sz="1200">
                <a:effectLst/>
              </a:endParaRPr>
            </a:p>
            <a:p>
              <a:endParaRPr kumimoji="1" lang="ja-JP" altLang="en-US" sz="1100"/>
            </a:p>
          </xdr:txBody>
        </xdr:sp>
        <xdr:sp macro="" textlink="">
          <xdr:nvSpPr>
            <xdr:cNvPr id="34" name="テキスト ボックス 33">
              <a:extLst>
                <a:ext uri="{FF2B5EF4-FFF2-40B4-BE49-F238E27FC236}">
                  <a16:creationId xmlns:a16="http://schemas.microsoft.com/office/drawing/2014/main" id="{00000000-0008-0000-0300-000022000000}"/>
                </a:ext>
              </a:extLst>
            </xdr:cNvPr>
            <xdr:cNvSpPr txBox="1"/>
          </xdr:nvSpPr>
          <xdr:spPr>
            <a:xfrm>
              <a:off x="12880017" y="10192871"/>
              <a:ext cx="4497005" cy="1961029"/>
            </a:xfrm>
            <a:prstGeom prst="rect">
              <a:avLst/>
            </a:prstGeom>
            <a:solidFill>
              <a:schemeClr val="lt1"/>
            </a:solidFill>
            <a:ln w="254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ODD</a:t>
              </a:r>
              <a:br>
                <a:rPr kumimoji="1" lang="en-US" altLang="ja-JP" sz="1600"/>
              </a:br>
              <a:r>
                <a:rPr lang="en-US" altLang="ja-JP" sz="1200" b="0">
                  <a:solidFill>
                    <a:schemeClr val="dk1"/>
                  </a:solidFill>
                  <a:effectLst/>
                  <a:latin typeface="+mn-lt"/>
                  <a:ea typeface="+mn-ea"/>
                  <a:cs typeface="+mn-cs"/>
                </a:rPr>
                <a:t>　　UOWN = 1:USBモジュールが制御 0:ソフトウェアが制御</a:t>
              </a:r>
              <a:endParaRPr lang="ja-JP" altLang="ja-JP" sz="1200">
                <a:effectLst/>
              </a:endParaRPr>
            </a:p>
            <a:p>
              <a:r>
                <a:rPr lang="en-US" altLang="ja-JP" sz="1200" b="0">
                  <a:solidFill>
                    <a:schemeClr val="dk1"/>
                  </a:solidFill>
                  <a:effectLst/>
                  <a:latin typeface="+mn-lt"/>
                  <a:ea typeface="+mn-ea"/>
                  <a:cs typeface="+mn-cs"/>
                </a:rPr>
                <a:t>　　DTS = 0:DATA0/1:DATA1</a:t>
              </a:r>
              <a:endParaRPr lang="ja-JP" altLang="ja-JP" sz="1200">
                <a:effectLst/>
              </a:endParaRPr>
            </a:p>
            <a:p>
              <a:r>
                <a:rPr lang="en-US" altLang="ja-JP" sz="1200" b="0">
                  <a:solidFill>
                    <a:schemeClr val="dk1"/>
                  </a:solidFill>
                  <a:effectLst/>
                  <a:latin typeface="+mn-lt"/>
                  <a:ea typeface="+mn-ea"/>
                  <a:cs typeface="+mn-cs"/>
                </a:rPr>
                <a:t>　　COUNTER = 送受信バイト数</a:t>
              </a:r>
              <a:endParaRPr lang="ja-JP" altLang="ja-JP" sz="1200">
                <a:effectLst/>
              </a:endParaRPr>
            </a:p>
            <a:p>
              <a:r>
                <a:rPr lang="en-US" altLang="ja-JP" sz="1200" b="0">
                  <a:solidFill>
                    <a:schemeClr val="dk1"/>
                  </a:solidFill>
                  <a:effectLst/>
                  <a:latin typeface="+mn-lt"/>
                  <a:ea typeface="+mn-ea"/>
                  <a:cs typeface="+mn-cs"/>
                </a:rPr>
                <a:t>　　ADDRESS = バッファアドレス(DMA転送元先)</a:t>
              </a:r>
              <a:br>
                <a:rPr lang="en-US" altLang="ja-JP" sz="1200" b="0">
                  <a:solidFill>
                    <a:schemeClr val="dk1"/>
                  </a:solidFill>
                  <a:effectLst/>
                  <a:latin typeface="+mn-lt"/>
                  <a:ea typeface="+mn-ea"/>
                  <a:cs typeface="+mn-cs"/>
                </a:rPr>
              </a:br>
              <a:r>
                <a:rPr lang="ja-JP" altLang="en-US" sz="1200" b="0">
                  <a:solidFill>
                    <a:schemeClr val="dk1"/>
                  </a:solidFill>
                  <a:effectLst/>
                  <a:latin typeface="+mn-lt"/>
                  <a:ea typeface="+mn-ea"/>
                  <a:cs typeface="+mn-cs"/>
                </a:rPr>
                <a:t>　　　　　</a:t>
              </a:r>
              <a:r>
                <a:rPr lang="ja-JP" altLang="ja-JP" sz="1100" b="0">
                  <a:solidFill>
                    <a:schemeClr val="dk1"/>
                  </a:solidFill>
                  <a:effectLst/>
                  <a:latin typeface="+mn-lt"/>
                  <a:ea typeface="+mn-ea"/>
                  <a:cs typeface="+mn-cs"/>
                </a:rPr>
                <a:t>↓</a:t>
              </a:r>
              <a:r>
                <a:rPr lang="ja-JP" altLang="en-US" sz="12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実行後</a:t>
              </a:r>
              <a:r>
                <a:rPr lang="en-US" altLang="ja-JP" sz="11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endParaRPr lang="en-US" altLang="ja-JP" sz="1200" b="0">
                <a:solidFill>
                  <a:schemeClr val="dk1"/>
                </a:solidFill>
                <a:effectLst/>
                <a:latin typeface="+mn-lt"/>
                <a:ea typeface="+mn-ea"/>
                <a:cs typeface="+mn-cs"/>
              </a:endParaRPr>
            </a:p>
            <a:p>
              <a:r>
                <a:rPr lang="en-US" altLang="ja-JP" sz="1200" b="0">
                  <a:solidFill>
                    <a:schemeClr val="dk1"/>
                  </a:solidFill>
                  <a:effectLst/>
                  <a:latin typeface="+mn-lt"/>
                  <a:ea typeface="+mn-ea"/>
                  <a:cs typeface="+mn-cs"/>
                </a:rPr>
                <a:t>　　PID:ハンドシェイクのPIDがリターン</a:t>
              </a:r>
              <a:endParaRPr lang="ja-JP" altLang="ja-JP" sz="1200">
                <a:effectLst/>
              </a:endParaRPr>
            </a:p>
            <a:p>
              <a:endParaRPr kumimoji="1" lang="ja-JP" altLang="en-US" sz="1100"/>
            </a:p>
          </xdr:txBody>
        </xdr:sp>
      </xdr:grpSp>
      <xdr:grpSp>
        <xdr:nvGrpSpPr>
          <xdr:cNvPr id="36" name="グループ化 35">
            <a:extLst>
              <a:ext uri="{FF2B5EF4-FFF2-40B4-BE49-F238E27FC236}">
                <a16:creationId xmlns:a16="http://schemas.microsoft.com/office/drawing/2014/main" id="{00000000-0008-0000-0300-000024000000}"/>
              </a:ext>
            </a:extLst>
          </xdr:cNvPr>
          <xdr:cNvGrpSpPr/>
        </xdr:nvGrpSpPr>
        <xdr:grpSpPr>
          <a:xfrm>
            <a:off x="12053047" y="12041842"/>
            <a:ext cx="5179419" cy="3885360"/>
            <a:chOff x="12158382" y="8236324"/>
            <a:chExt cx="5218640" cy="3917576"/>
          </a:xfrm>
        </xdr:grpSpPr>
        <xdr:sp macro="" textlink="">
          <xdr:nvSpPr>
            <xdr:cNvPr id="37" name="テキスト ボックス 36">
              <a:extLst>
                <a:ext uri="{FF2B5EF4-FFF2-40B4-BE49-F238E27FC236}">
                  <a16:creationId xmlns:a16="http://schemas.microsoft.com/office/drawing/2014/main" id="{00000000-0008-0000-0300-000025000000}"/>
                </a:ext>
              </a:extLst>
            </xdr:cNvPr>
            <xdr:cNvSpPr txBox="1"/>
          </xdr:nvSpPr>
          <xdr:spPr>
            <a:xfrm>
              <a:off x="12158382" y="8236324"/>
              <a:ext cx="715839" cy="3910852"/>
            </a:xfrm>
            <a:prstGeom prst="rect">
              <a:avLst/>
            </a:prstGeom>
            <a:solidFill>
              <a:schemeClr val="lt1"/>
            </a:solidFill>
            <a:ln w="254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TX</a:t>
              </a:r>
              <a:endParaRPr kumimoji="1" lang="ja-JP" altLang="en-US" sz="1100"/>
            </a:p>
          </xdr:txBody>
        </xdr:sp>
        <xdr:sp macro="" textlink="">
          <xdr:nvSpPr>
            <xdr:cNvPr id="38" name="テキスト ボックス 37">
              <a:extLst>
                <a:ext uri="{FF2B5EF4-FFF2-40B4-BE49-F238E27FC236}">
                  <a16:creationId xmlns:a16="http://schemas.microsoft.com/office/drawing/2014/main" id="{00000000-0008-0000-0300-000026000000}"/>
                </a:ext>
              </a:extLst>
            </xdr:cNvPr>
            <xdr:cNvSpPr txBox="1"/>
          </xdr:nvSpPr>
          <xdr:spPr>
            <a:xfrm>
              <a:off x="12873294" y="8236324"/>
              <a:ext cx="4497005" cy="1961029"/>
            </a:xfrm>
            <a:prstGeom prst="rect">
              <a:avLst/>
            </a:prstGeom>
            <a:solidFill>
              <a:schemeClr val="lt1"/>
            </a:solidFill>
            <a:ln w="254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EVEN</a:t>
              </a:r>
              <a:br>
                <a:rPr kumimoji="1" lang="en-US" altLang="ja-JP" sz="1600"/>
              </a:br>
              <a:r>
                <a:rPr lang="en-US" altLang="ja-JP" sz="1200" b="0">
                  <a:solidFill>
                    <a:schemeClr val="dk1"/>
                  </a:solidFill>
                  <a:effectLst/>
                  <a:latin typeface="+mn-lt"/>
                  <a:ea typeface="+mn-ea"/>
                  <a:cs typeface="+mn-cs"/>
                </a:rPr>
                <a:t>　　UOWN = 1:USBモジュールが制御 0:ソフトウェアが制御</a:t>
              </a:r>
              <a:endParaRPr lang="ja-JP" altLang="ja-JP" sz="1200">
                <a:effectLst/>
              </a:endParaRPr>
            </a:p>
            <a:p>
              <a:r>
                <a:rPr lang="en-US" altLang="ja-JP" sz="1200" b="0">
                  <a:solidFill>
                    <a:schemeClr val="dk1"/>
                  </a:solidFill>
                  <a:effectLst/>
                  <a:latin typeface="+mn-lt"/>
                  <a:ea typeface="+mn-ea"/>
                  <a:cs typeface="+mn-cs"/>
                </a:rPr>
                <a:t>　　DTS = 0:DATA0/1:DATA1</a:t>
              </a:r>
              <a:endParaRPr lang="ja-JP" altLang="ja-JP" sz="1200">
                <a:effectLst/>
              </a:endParaRPr>
            </a:p>
            <a:p>
              <a:r>
                <a:rPr lang="en-US" altLang="ja-JP" sz="1200" b="0">
                  <a:solidFill>
                    <a:schemeClr val="dk1"/>
                  </a:solidFill>
                  <a:effectLst/>
                  <a:latin typeface="+mn-lt"/>
                  <a:ea typeface="+mn-ea"/>
                  <a:cs typeface="+mn-cs"/>
                </a:rPr>
                <a:t>　　COUNTER = 送受信バイト数</a:t>
              </a:r>
              <a:endParaRPr lang="ja-JP" altLang="ja-JP" sz="1200">
                <a:effectLst/>
              </a:endParaRPr>
            </a:p>
            <a:p>
              <a:r>
                <a:rPr lang="en-US" altLang="ja-JP" sz="1200" b="0">
                  <a:solidFill>
                    <a:schemeClr val="dk1"/>
                  </a:solidFill>
                  <a:effectLst/>
                  <a:latin typeface="+mn-lt"/>
                  <a:ea typeface="+mn-ea"/>
                  <a:cs typeface="+mn-cs"/>
                </a:rPr>
                <a:t>　　ADDRESS = バッファアドレス(DMA転送元先)</a:t>
              </a:r>
              <a:br>
                <a:rPr lang="en-US" altLang="ja-JP" sz="1200" b="0">
                  <a:solidFill>
                    <a:schemeClr val="dk1"/>
                  </a:solidFill>
                  <a:effectLst/>
                  <a:latin typeface="+mn-lt"/>
                  <a:ea typeface="+mn-ea"/>
                  <a:cs typeface="+mn-cs"/>
                </a:rPr>
              </a:br>
              <a:r>
                <a:rPr lang="ja-JP" altLang="en-US" sz="1200" b="0">
                  <a:solidFill>
                    <a:schemeClr val="dk1"/>
                  </a:solidFill>
                  <a:effectLst/>
                  <a:latin typeface="+mn-lt"/>
                  <a:ea typeface="+mn-ea"/>
                  <a:cs typeface="+mn-cs"/>
                </a:rPr>
                <a:t>　　　　　</a:t>
              </a:r>
              <a:r>
                <a:rPr lang="ja-JP" altLang="ja-JP" sz="1100" b="0">
                  <a:solidFill>
                    <a:schemeClr val="dk1"/>
                  </a:solidFill>
                  <a:effectLst/>
                  <a:latin typeface="+mn-lt"/>
                  <a:ea typeface="+mn-ea"/>
                  <a:cs typeface="+mn-cs"/>
                </a:rPr>
                <a:t>↓</a:t>
              </a:r>
              <a:r>
                <a:rPr lang="ja-JP" altLang="en-US" sz="12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実行後</a:t>
              </a:r>
              <a:r>
                <a:rPr lang="en-US" altLang="ja-JP" sz="11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endParaRPr lang="en-US" altLang="ja-JP" sz="1200" b="0">
                <a:solidFill>
                  <a:schemeClr val="dk1"/>
                </a:solidFill>
                <a:effectLst/>
                <a:latin typeface="+mn-lt"/>
                <a:ea typeface="+mn-ea"/>
                <a:cs typeface="+mn-cs"/>
              </a:endParaRPr>
            </a:p>
            <a:p>
              <a:r>
                <a:rPr lang="en-US" altLang="ja-JP" sz="1200" b="0">
                  <a:solidFill>
                    <a:schemeClr val="dk1"/>
                  </a:solidFill>
                  <a:effectLst/>
                  <a:latin typeface="+mn-lt"/>
                  <a:ea typeface="+mn-ea"/>
                  <a:cs typeface="+mn-cs"/>
                </a:rPr>
                <a:t>　　PID:ハンドシェイクのPIDがリターン</a:t>
              </a:r>
              <a:endParaRPr lang="ja-JP" altLang="ja-JP" sz="1200">
                <a:effectLst/>
              </a:endParaRPr>
            </a:p>
            <a:p>
              <a:endParaRPr kumimoji="1" lang="ja-JP" altLang="en-US" sz="1100"/>
            </a:p>
          </xdr:txBody>
        </xdr:sp>
        <xdr:sp macro="" textlink="">
          <xdr:nvSpPr>
            <xdr:cNvPr id="39" name="テキスト ボックス 38">
              <a:extLst>
                <a:ext uri="{FF2B5EF4-FFF2-40B4-BE49-F238E27FC236}">
                  <a16:creationId xmlns:a16="http://schemas.microsoft.com/office/drawing/2014/main" id="{00000000-0008-0000-0300-000027000000}"/>
                </a:ext>
              </a:extLst>
            </xdr:cNvPr>
            <xdr:cNvSpPr txBox="1"/>
          </xdr:nvSpPr>
          <xdr:spPr>
            <a:xfrm>
              <a:off x="12880017" y="10192871"/>
              <a:ext cx="4497005" cy="1961029"/>
            </a:xfrm>
            <a:prstGeom prst="rect">
              <a:avLst/>
            </a:prstGeom>
            <a:solidFill>
              <a:schemeClr val="lt1"/>
            </a:solidFill>
            <a:ln w="254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ODD</a:t>
              </a:r>
              <a:br>
                <a:rPr kumimoji="1" lang="en-US" altLang="ja-JP" sz="1600"/>
              </a:br>
              <a:r>
                <a:rPr lang="en-US" altLang="ja-JP" sz="1200" b="0">
                  <a:solidFill>
                    <a:schemeClr val="dk1"/>
                  </a:solidFill>
                  <a:effectLst/>
                  <a:latin typeface="+mn-lt"/>
                  <a:ea typeface="+mn-ea"/>
                  <a:cs typeface="+mn-cs"/>
                </a:rPr>
                <a:t>　　UOWN = 1:USBモジュールが制御 0:ソフトウェアが制御</a:t>
              </a:r>
              <a:endParaRPr lang="ja-JP" altLang="ja-JP" sz="1200">
                <a:effectLst/>
              </a:endParaRPr>
            </a:p>
            <a:p>
              <a:r>
                <a:rPr lang="en-US" altLang="ja-JP" sz="1200" b="0">
                  <a:solidFill>
                    <a:schemeClr val="dk1"/>
                  </a:solidFill>
                  <a:effectLst/>
                  <a:latin typeface="+mn-lt"/>
                  <a:ea typeface="+mn-ea"/>
                  <a:cs typeface="+mn-cs"/>
                </a:rPr>
                <a:t>　　DTS = 0:DATA0/1:DATA1</a:t>
              </a:r>
              <a:endParaRPr lang="ja-JP" altLang="ja-JP" sz="1200">
                <a:effectLst/>
              </a:endParaRPr>
            </a:p>
            <a:p>
              <a:r>
                <a:rPr lang="en-US" altLang="ja-JP" sz="1200" b="0">
                  <a:solidFill>
                    <a:schemeClr val="dk1"/>
                  </a:solidFill>
                  <a:effectLst/>
                  <a:latin typeface="+mn-lt"/>
                  <a:ea typeface="+mn-ea"/>
                  <a:cs typeface="+mn-cs"/>
                </a:rPr>
                <a:t>　　COUNTER = 送受信バイト数</a:t>
              </a:r>
              <a:endParaRPr lang="ja-JP" altLang="ja-JP" sz="1200">
                <a:effectLst/>
              </a:endParaRPr>
            </a:p>
            <a:p>
              <a:r>
                <a:rPr lang="en-US" altLang="ja-JP" sz="1200" b="0">
                  <a:solidFill>
                    <a:schemeClr val="dk1"/>
                  </a:solidFill>
                  <a:effectLst/>
                  <a:latin typeface="+mn-lt"/>
                  <a:ea typeface="+mn-ea"/>
                  <a:cs typeface="+mn-cs"/>
                </a:rPr>
                <a:t>　　ADDRESS = バッファアドレス(DMA転送元先)</a:t>
              </a:r>
              <a:br>
                <a:rPr lang="en-US" altLang="ja-JP" sz="1200" b="0">
                  <a:solidFill>
                    <a:schemeClr val="dk1"/>
                  </a:solidFill>
                  <a:effectLst/>
                  <a:latin typeface="+mn-lt"/>
                  <a:ea typeface="+mn-ea"/>
                  <a:cs typeface="+mn-cs"/>
                </a:rPr>
              </a:br>
              <a:r>
                <a:rPr lang="ja-JP" altLang="en-US" sz="1200" b="0">
                  <a:solidFill>
                    <a:schemeClr val="dk1"/>
                  </a:solidFill>
                  <a:effectLst/>
                  <a:latin typeface="+mn-lt"/>
                  <a:ea typeface="+mn-ea"/>
                  <a:cs typeface="+mn-cs"/>
                </a:rPr>
                <a:t>　　　　　</a:t>
              </a:r>
              <a:r>
                <a:rPr lang="ja-JP" altLang="ja-JP" sz="1100" b="0">
                  <a:solidFill>
                    <a:schemeClr val="dk1"/>
                  </a:solidFill>
                  <a:effectLst/>
                  <a:latin typeface="+mn-lt"/>
                  <a:ea typeface="+mn-ea"/>
                  <a:cs typeface="+mn-cs"/>
                </a:rPr>
                <a:t>↓</a:t>
              </a:r>
              <a:r>
                <a:rPr lang="ja-JP" altLang="en-US" sz="12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実行後</a:t>
              </a:r>
              <a:r>
                <a:rPr lang="en-US" altLang="ja-JP" sz="11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endParaRPr lang="en-US" altLang="ja-JP" sz="1200" b="0">
                <a:solidFill>
                  <a:schemeClr val="dk1"/>
                </a:solidFill>
                <a:effectLst/>
                <a:latin typeface="+mn-lt"/>
                <a:ea typeface="+mn-ea"/>
                <a:cs typeface="+mn-cs"/>
              </a:endParaRPr>
            </a:p>
            <a:p>
              <a:r>
                <a:rPr lang="en-US" altLang="ja-JP" sz="1200" b="0">
                  <a:solidFill>
                    <a:schemeClr val="dk1"/>
                  </a:solidFill>
                  <a:effectLst/>
                  <a:latin typeface="+mn-lt"/>
                  <a:ea typeface="+mn-ea"/>
                  <a:cs typeface="+mn-cs"/>
                </a:rPr>
                <a:t>　　PID:ハンドシェイクのPIDがリターン</a:t>
              </a:r>
              <a:endParaRPr lang="ja-JP" altLang="ja-JP" sz="1200">
                <a:effectLst/>
              </a:endParaRPr>
            </a:p>
            <a:p>
              <a:endParaRPr kumimoji="1" lang="ja-JP" altLang="en-US" sz="1100"/>
            </a:p>
          </xdr:txBody>
        </xdr:sp>
      </xdr:grpSp>
    </xdr:grpSp>
    <xdr:clientData/>
  </xdr:twoCellAnchor>
</xdr:wsDr>
</file>

<file path=xl/drawings/drawing5.xml><?xml version="1.0" encoding="utf-8"?>
<xdr:wsDr xmlns:xdr="http://schemas.openxmlformats.org/drawingml/2006/spreadsheetDrawing" xmlns:a="http://schemas.openxmlformats.org/drawingml/2006/main">
  <xdr:oneCellAnchor>
    <xdr:from>
      <xdr:col>1</xdr:col>
      <xdr:colOff>0</xdr:colOff>
      <xdr:row>40</xdr:row>
      <xdr:rowOff>0</xdr:rowOff>
    </xdr:from>
    <xdr:ext cx="304800" cy="304800"/>
    <xdr:sp macro="" textlink="">
      <xdr:nvSpPr>
        <xdr:cNvPr id="2" name="AutoShape 161" descr="Previous">
          <a:hlinkClick xmlns:r="http://schemas.openxmlformats.org/officeDocument/2006/relationships" r:id="rId1"/>
          <a:extLst>
            <a:ext uri="{FF2B5EF4-FFF2-40B4-BE49-F238E27FC236}">
              <a16:creationId xmlns:a16="http://schemas.microsoft.com/office/drawing/2014/main" id="{00000000-0008-0000-0400-000002000000}"/>
            </a:ext>
          </a:extLst>
        </xdr:cNvPr>
        <xdr:cNvSpPr>
          <a:spLocks noChangeAspect="1" noChangeArrowheads="1"/>
        </xdr:cNvSpPr>
      </xdr:nvSpPr>
      <xdr:spPr bwMode="auto">
        <a:xfrm>
          <a:off x="685800" y="6858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314325</xdr:colOff>
      <xdr:row>40</xdr:row>
      <xdr:rowOff>0</xdr:rowOff>
    </xdr:from>
    <xdr:ext cx="304800" cy="304800"/>
    <xdr:sp macro="" textlink="">
      <xdr:nvSpPr>
        <xdr:cNvPr id="3" name="AutoShape 162" descr="Next">
          <a:hlinkClick xmlns:r="http://schemas.openxmlformats.org/officeDocument/2006/relationships" r:id="rId2"/>
          <a:extLst>
            <a:ext uri="{FF2B5EF4-FFF2-40B4-BE49-F238E27FC236}">
              <a16:creationId xmlns:a16="http://schemas.microsoft.com/office/drawing/2014/main" id="{00000000-0008-0000-0400-000003000000}"/>
            </a:ext>
          </a:extLst>
        </xdr:cNvPr>
        <xdr:cNvSpPr>
          <a:spLocks noChangeAspect="1" noChangeArrowheads="1"/>
        </xdr:cNvSpPr>
      </xdr:nvSpPr>
      <xdr:spPr bwMode="auto">
        <a:xfrm>
          <a:off x="1000125" y="6858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0</xdr:col>
      <xdr:colOff>0</xdr:colOff>
      <xdr:row>212</xdr:row>
      <xdr:rowOff>0</xdr:rowOff>
    </xdr:from>
    <xdr:ext cx="304800" cy="304800"/>
    <xdr:sp macro="" textlink="">
      <xdr:nvSpPr>
        <xdr:cNvPr id="4" name="AutoShape 163" descr="Previous">
          <a:hlinkClick xmlns:r="http://schemas.openxmlformats.org/officeDocument/2006/relationships" r:id="rId1"/>
          <a:extLst>
            <a:ext uri="{FF2B5EF4-FFF2-40B4-BE49-F238E27FC236}">
              <a16:creationId xmlns:a16="http://schemas.microsoft.com/office/drawing/2014/main" id="{00000000-0008-0000-0400-000004000000}"/>
            </a:ext>
          </a:extLst>
        </xdr:cNvPr>
        <xdr:cNvSpPr>
          <a:spLocks noChangeAspect="1" noChangeArrowheads="1"/>
        </xdr:cNvSpPr>
      </xdr:nvSpPr>
      <xdr:spPr bwMode="auto">
        <a:xfrm>
          <a:off x="0" y="363474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0</xdr:col>
      <xdr:colOff>314325</xdr:colOff>
      <xdr:row>212</xdr:row>
      <xdr:rowOff>0</xdr:rowOff>
    </xdr:from>
    <xdr:ext cx="304800" cy="304800"/>
    <xdr:sp macro="" textlink="">
      <xdr:nvSpPr>
        <xdr:cNvPr id="5" name="AutoShape 164" descr="Next">
          <a:hlinkClick xmlns:r="http://schemas.openxmlformats.org/officeDocument/2006/relationships" r:id="rId2"/>
          <a:extLst>
            <a:ext uri="{FF2B5EF4-FFF2-40B4-BE49-F238E27FC236}">
              <a16:creationId xmlns:a16="http://schemas.microsoft.com/office/drawing/2014/main" id="{00000000-0008-0000-0400-000005000000}"/>
            </a:ext>
          </a:extLst>
        </xdr:cNvPr>
        <xdr:cNvSpPr>
          <a:spLocks noChangeAspect="1" noChangeArrowheads="1"/>
        </xdr:cNvSpPr>
      </xdr:nvSpPr>
      <xdr:spPr bwMode="auto">
        <a:xfrm>
          <a:off x="314325" y="363474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wsDr>
</file>

<file path=xl/drawings/drawing6.xml><?xml version="1.0" encoding="utf-8"?>
<xdr:wsDr xmlns:xdr="http://schemas.openxmlformats.org/drawingml/2006/spreadsheetDrawing" xmlns:a="http://schemas.openxmlformats.org/drawingml/2006/main">
  <xdr:twoCellAnchor editAs="oneCell">
    <xdr:from>
      <xdr:col>17</xdr:col>
      <xdr:colOff>455083</xdr:colOff>
      <xdr:row>20</xdr:row>
      <xdr:rowOff>31750</xdr:rowOff>
    </xdr:from>
    <xdr:to>
      <xdr:col>24</xdr:col>
      <xdr:colOff>540403</xdr:colOff>
      <xdr:row>58</xdr:row>
      <xdr:rowOff>13617</xdr:rowOff>
    </xdr:to>
    <xdr:pic>
      <xdr:nvPicPr>
        <xdr:cNvPr id="56" name="図 2">
          <a:extLst>
            <a:ext uri="{FF2B5EF4-FFF2-40B4-BE49-F238E27FC236}">
              <a16:creationId xmlns:a16="http://schemas.microsoft.com/office/drawing/2014/main" id="{00000000-0008-0000-0500-000038000000}"/>
            </a:ext>
          </a:extLst>
        </xdr:cNvPr>
        <xdr:cNvPicPr/>
      </xdr:nvPicPr>
      <xdr:blipFill>
        <a:blip xmlns:r="http://schemas.openxmlformats.org/officeDocument/2006/relationships" r:embed="rId1"/>
        <a:stretch/>
      </xdr:blipFill>
      <xdr:spPr>
        <a:xfrm>
          <a:off x="11609916" y="3418417"/>
          <a:ext cx="4678487" cy="6416533"/>
        </a:xfrm>
        <a:prstGeom prst="rect">
          <a:avLst/>
        </a:prstGeom>
        <a:ln>
          <a:noFill/>
        </a:ln>
      </xdr:spPr>
    </xdr:pic>
    <xdr:clientData/>
  </xdr:twoCellAnchor>
  <xdr:twoCellAnchor editAs="oneCell">
    <xdr:from>
      <xdr:col>17</xdr:col>
      <xdr:colOff>285750</xdr:colOff>
      <xdr:row>6</xdr:row>
      <xdr:rowOff>10584</xdr:rowOff>
    </xdr:from>
    <xdr:to>
      <xdr:col>21</xdr:col>
      <xdr:colOff>137273</xdr:colOff>
      <xdr:row>17</xdr:row>
      <xdr:rowOff>5060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2"/>
        <a:stretch>
          <a:fillRect/>
        </a:stretch>
      </xdr:blipFill>
      <xdr:spPr>
        <a:xfrm>
          <a:off x="11440583" y="1026584"/>
          <a:ext cx="2476190" cy="1857143"/>
        </a:xfrm>
        <a:prstGeom prst="rect">
          <a:avLst/>
        </a:prstGeom>
      </xdr:spPr>
    </xdr:pic>
    <xdr:clientData/>
  </xdr:twoCellAnchor>
  <xdr:twoCellAnchor>
    <xdr:from>
      <xdr:col>1</xdr:col>
      <xdr:colOff>95250</xdr:colOff>
      <xdr:row>56</xdr:row>
      <xdr:rowOff>10583</xdr:rowOff>
    </xdr:from>
    <xdr:to>
      <xdr:col>12</xdr:col>
      <xdr:colOff>344084</xdr:colOff>
      <xdr:row>113</xdr:row>
      <xdr:rowOff>125797</xdr:rowOff>
    </xdr:to>
    <xdr:grpSp>
      <xdr:nvGrpSpPr>
        <xdr:cNvPr id="5" name="グループ化 4">
          <a:extLst>
            <a:ext uri="{FF2B5EF4-FFF2-40B4-BE49-F238E27FC236}">
              <a16:creationId xmlns:a16="http://schemas.microsoft.com/office/drawing/2014/main" id="{00000000-0008-0000-0500-000005000000}"/>
            </a:ext>
          </a:extLst>
        </xdr:cNvPr>
        <xdr:cNvGrpSpPr/>
      </xdr:nvGrpSpPr>
      <xdr:grpSpPr>
        <a:xfrm>
          <a:off x="751417" y="9493250"/>
          <a:ext cx="7466667" cy="9767214"/>
          <a:chOff x="656167" y="8466667"/>
          <a:chExt cx="7466667" cy="9767214"/>
        </a:xfrm>
      </xdr:grpSpPr>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3"/>
          <a:stretch>
            <a:fillRect/>
          </a:stretch>
        </xdr:blipFill>
        <xdr:spPr>
          <a:xfrm>
            <a:off x="656167" y="8466667"/>
            <a:ext cx="7466667" cy="8580952"/>
          </a:xfrm>
          <a:prstGeom prst="rect">
            <a:avLst/>
          </a:prstGeom>
        </xdr:spPr>
      </xdr:pic>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4"/>
          <a:stretch>
            <a:fillRect/>
          </a:stretch>
        </xdr:blipFill>
        <xdr:spPr>
          <a:xfrm>
            <a:off x="867834" y="17081500"/>
            <a:ext cx="7114286" cy="1152381"/>
          </a:xfrm>
          <a:prstGeom prst="rect">
            <a:avLst/>
          </a:prstGeom>
        </xdr:spPr>
      </xdr:pic>
    </xdr:grpSp>
    <xdr:clientData/>
  </xdr:twoCellAnchor>
  <xdr:twoCellAnchor>
    <xdr:from>
      <xdr:col>1</xdr:col>
      <xdr:colOff>0</xdr:colOff>
      <xdr:row>3</xdr:row>
      <xdr:rowOff>0</xdr:rowOff>
    </xdr:from>
    <xdr:to>
      <xdr:col>12</xdr:col>
      <xdr:colOff>214405</xdr:colOff>
      <xdr:row>32</xdr:row>
      <xdr:rowOff>73523</xdr:rowOff>
    </xdr:to>
    <xdr:grpSp>
      <xdr:nvGrpSpPr>
        <xdr:cNvPr id="8" name="グループ化 7">
          <a:extLst>
            <a:ext uri="{FF2B5EF4-FFF2-40B4-BE49-F238E27FC236}">
              <a16:creationId xmlns:a16="http://schemas.microsoft.com/office/drawing/2014/main" id="{00000000-0008-0000-0500-000008000000}"/>
            </a:ext>
          </a:extLst>
        </xdr:cNvPr>
        <xdr:cNvGrpSpPr/>
      </xdr:nvGrpSpPr>
      <xdr:grpSpPr>
        <a:xfrm>
          <a:off x="656167" y="508000"/>
          <a:ext cx="7432238" cy="4984190"/>
          <a:chOff x="656167" y="508000"/>
          <a:chExt cx="7432238" cy="4984190"/>
        </a:xfrm>
      </xdr:grpSpPr>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656167" y="508000"/>
            <a:ext cx="3619048" cy="4123809"/>
          </a:xfrm>
          <a:prstGeom prst="rect">
            <a:avLst/>
          </a:prstGeom>
        </xdr:spPr>
      </xdr:pic>
      <xdr:pic>
        <xdr:nvPicPr>
          <xdr:cNvPr id="7" name="図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6"/>
          <a:stretch>
            <a:fillRect/>
          </a:stretch>
        </xdr:blipFill>
        <xdr:spPr>
          <a:xfrm>
            <a:off x="4593167" y="1016000"/>
            <a:ext cx="3495238" cy="4476190"/>
          </a:xfrm>
          <a:prstGeom prst="rect">
            <a:avLst/>
          </a:prstGeom>
        </xdr:spPr>
      </xdr:pic>
    </xdr:grpSp>
    <xdr:clientData/>
  </xdr:twoCellAnchor>
  <xdr:twoCellAnchor editAs="oneCell">
    <xdr:from>
      <xdr:col>12</xdr:col>
      <xdr:colOff>645583</xdr:colOff>
      <xdr:row>60</xdr:row>
      <xdr:rowOff>116416</xdr:rowOff>
    </xdr:from>
    <xdr:to>
      <xdr:col>24</xdr:col>
      <xdr:colOff>371583</xdr:colOff>
      <xdr:row>103</xdr:row>
      <xdr:rowOff>44607</xdr:rowOff>
    </xdr:to>
    <xdr:pic>
      <xdr:nvPicPr>
        <xdr:cNvPr id="9" name="図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7"/>
        <a:stretch>
          <a:fillRect/>
        </a:stretch>
      </xdr:blipFill>
      <xdr:spPr>
        <a:xfrm>
          <a:off x="8519583" y="10276416"/>
          <a:ext cx="7600000" cy="720952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14</xdr:col>
      <xdr:colOff>208409</xdr:colOff>
      <xdr:row>70</xdr:row>
      <xdr:rowOff>94904</xdr:rowOff>
    </xdr:to>
    <xdr:grpSp>
      <xdr:nvGrpSpPr>
        <xdr:cNvPr id="5" name="グループ化 4">
          <a:extLst>
            <a:ext uri="{FF2B5EF4-FFF2-40B4-BE49-F238E27FC236}">
              <a16:creationId xmlns:a16="http://schemas.microsoft.com/office/drawing/2014/main" id="{00000000-0008-0000-0600-000005000000}"/>
            </a:ext>
          </a:extLst>
        </xdr:cNvPr>
        <xdr:cNvGrpSpPr/>
      </xdr:nvGrpSpPr>
      <xdr:grpSpPr>
        <a:xfrm>
          <a:off x="685800" y="171450"/>
          <a:ext cx="9123809" cy="11924954"/>
          <a:chOff x="685800" y="171450"/>
          <a:chExt cx="9123809" cy="11924954"/>
        </a:xfrm>
      </xdr:grpSpPr>
      <xdr:pic>
        <xdr:nvPicPr>
          <xdr:cNvPr id="2" name="図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685800" y="171450"/>
            <a:ext cx="9123809" cy="5000000"/>
          </a:xfrm>
          <a:prstGeom prst="rect">
            <a:avLst/>
          </a:prstGeom>
        </xdr:spPr>
      </xdr:pic>
      <xdr:pic>
        <xdr:nvPicPr>
          <xdr:cNvPr id="3" name="図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704850" y="4972050"/>
            <a:ext cx="9085714" cy="4542857"/>
          </a:xfrm>
          <a:prstGeom prst="rect">
            <a:avLst/>
          </a:prstGeom>
        </xdr:spPr>
      </xdr:pic>
      <xdr:pic>
        <xdr:nvPicPr>
          <xdr:cNvPr id="4" name="図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a:stretch>
            <a:fillRect/>
          </a:stretch>
        </xdr:blipFill>
        <xdr:spPr>
          <a:xfrm>
            <a:off x="704850" y="9324975"/>
            <a:ext cx="9095238" cy="2771429"/>
          </a:xfrm>
          <a:prstGeom prst="rect">
            <a:avLst/>
          </a:prstGeom>
        </xdr:spPr>
      </xdr:pic>
    </xdr:grpSp>
    <xdr:clientData/>
  </xdr:twoCellAnchor>
  <xdr:twoCellAnchor>
    <xdr:from>
      <xdr:col>10</xdr:col>
      <xdr:colOff>247649</xdr:colOff>
      <xdr:row>57</xdr:row>
      <xdr:rowOff>133349</xdr:rowOff>
    </xdr:from>
    <xdr:to>
      <xdr:col>15</xdr:col>
      <xdr:colOff>200024</xdr:colOff>
      <xdr:row>68</xdr:row>
      <xdr:rowOff>123824</xdr:rowOff>
    </xdr:to>
    <xdr:sp macro="" textlink="">
      <xdr:nvSpPr>
        <xdr:cNvPr id="6" name="吹き出し: 線 5">
          <a:extLst>
            <a:ext uri="{FF2B5EF4-FFF2-40B4-BE49-F238E27FC236}">
              <a16:creationId xmlns:a16="http://schemas.microsoft.com/office/drawing/2014/main" id="{00000000-0008-0000-0600-000006000000}"/>
            </a:ext>
          </a:extLst>
        </xdr:cNvPr>
        <xdr:cNvSpPr/>
      </xdr:nvSpPr>
      <xdr:spPr>
        <a:xfrm>
          <a:off x="7105649" y="9905999"/>
          <a:ext cx="3381375" cy="1876425"/>
        </a:xfrm>
        <a:prstGeom prst="borderCallout1">
          <a:avLst>
            <a:gd name="adj1" fmla="val 1546"/>
            <a:gd name="adj2" fmla="val 226"/>
            <a:gd name="adj3" fmla="val 20887"/>
            <a:gd name="adj4" fmla="val -24560"/>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USB</a:t>
          </a:r>
          <a:r>
            <a:rPr kumimoji="1" lang="ja-JP" altLang="en-US" sz="1100">
              <a:solidFill>
                <a:sysClr val="windowText" lastClr="000000"/>
              </a:solidFill>
            </a:rPr>
            <a:t>の割込みフラグのクリアについて、</a:t>
          </a:r>
          <a:endParaRPr kumimoji="1" lang="en-US" altLang="ja-JP" sz="1100">
            <a:solidFill>
              <a:sysClr val="windowText" lastClr="000000"/>
            </a:solidFill>
          </a:endParaRPr>
        </a:p>
        <a:p>
          <a:pPr algn="l"/>
          <a:r>
            <a:rPr kumimoji="1" lang="en-US" altLang="ja-JP" sz="1100">
              <a:solidFill>
                <a:sysClr val="windowText" lastClr="000000"/>
              </a:solidFill>
            </a:rPr>
            <a:t>1."1"</a:t>
          </a:r>
          <a:r>
            <a:rPr kumimoji="1" lang="ja-JP" altLang="en-US" sz="1100">
              <a:solidFill>
                <a:sysClr val="windowText" lastClr="000000"/>
              </a:solidFill>
            </a:rPr>
            <a:t>をセットすることでフラグをクリアする。</a:t>
          </a:r>
          <a:endParaRPr kumimoji="1" lang="en-US" altLang="ja-JP" sz="1100">
            <a:solidFill>
              <a:sysClr val="windowText" lastClr="000000"/>
            </a:solidFill>
          </a:endParaRPr>
        </a:p>
        <a:p>
          <a:pPr algn="l"/>
          <a:r>
            <a:rPr kumimoji="1" lang="en-US" altLang="ja-JP" sz="1100">
              <a:solidFill>
                <a:sysClr val="windowText" lastClr="000000"/>
              </a:solidFill>
            </a:rPr>
            <a:t>2.</a:t>
          </a:r>
          <a:r>
            <a:rPr kumimoji="1" lang="ja-JP" altLang="en-US" sz="1100">
              <a:solidFill>
                <a:sysClr val="windowText" lastClr="000000"/>
              </a:solidFill>
            </a:rPr>
            <a:t>複数ある割込みフラグのレジスタについてクリア順序がある。</a:t>
          </a:r>
          <a:endParaRPr kumimoji="1" lang="en-US" altLang="ja-JP" sz="1100">
            <a:solidFill>
              <a:sysClr val="windowText" lastClr="000000"/>
            </a:solidFill>
          </a:endParaRPr>
        </a:p>
        <a:p>
          <a:pPr algn="l"/>
          <a:r>
            <a:rPr kumimoji="1" lang="ja-JP" altLang="en-US" sz="1100">
              <a:solidFill>
                <a:sysClr val="windowText" lastClr="000000"/>
              </a:solidFill>
            </a:rPr>
            <a:t>　　</a:t>
          </a:r>
          <a:r>
            <a:rPr kumimoji="1" lang="en-US" altLang="ja-JP" sz="1100">
              <a:solidFill>
                <a:sysClr val="windowText" lastClr="000000"/>
              </a:solidFill>
            </a:rPr>
            <a:t>U1EIR-&gt;U1IR-&gt;U1OTGIR-&gt;USB1IF</a:t>
          </a:r>
          <a:endParaRPr kumimoji="1" lang="ja-JP" altLang="en-US" sz="1100">
            <a:solidFill>
              <a:sysClr val="windowText" lastClr="000000"/>
            </a:solidFill>
          </a:endParaRPr>
        </a:p>
      </xdr:txBody>
    </xdr:sp>
    <xdr:clientData/>
  </xdr:twoCellAnchor>
  <xdr:twoCellAnchor>
    <xdr:from>
      <xdr:col>10</xdr:col>
      <xdr:colOff>190499</xdr:colOff>
      <xdr:row>26</xdr:row>
      <xdr:rowOff>104774</xdr:rowOff>
    </xdr:from>
    <xdr:to>
      <xdr:col>15</xdr:col>
      <xdr:colOff>238125</xdr:colOff>
      <xdr:row>36</xdr:row>
      <xdr:rowOff>114299</xdr:rowOff>
    </xdr:to>
    <xdr:grpSp>
      <xdr:nvGrpSpPr>
        <xdr:cNvPr id="9" name="グループ化 8">
          <a:extLst>
            <a:ext uri="{FF2B5EF4-FFF2-40B4-BE49-F238E27FC236}">
              <a16:creationId xmlns:a16="http://schemas.microsoft.com/office/drawing/2014/main" id="{00000000-0008-0000-0600-000009000000}"/>
            </a:ext>
          </a:extLst>
        </xdr:cNvPr>
        <xdr:cNvGrpSpPr/>
      </xdr:nvGrpSpPr>
      <xdr:grpSpPr>
        <a:xfrm>
          <a:off x="7048499" y="4562474"/>
          <a:ext cx="3476626" cy="1724025"/>
          <a:chOff x="7048499" y="4619624"/>
          <a:chExt cx="3476626" cy="1724025"/>
        </a:xfrm>
      </xdr:grpSpPr>
      <xdr:sp macro="" textlink="">
        <xdr:nvSpPr>
          <xdr:cNvPr id="7" name="吹き出し: 線 6">
            <a:extLst>
              <a:ext uri="{FF2B5EF4-FFF2-40B4-BE49-F238E27FC236}">
                <a16:creationId xmlns:a16="http://schemas.microsoft.com/office/drawing/2014/main" id="{00000000-0008-0000-0600-000007000000}"/>
              </a:ext>
            </a:extLst>
          </xdr:cNvPr>
          <xdr:cNvSpPr/>
        </xdr:nvSpPr>
        <xdr:spPr>
          <a:xfrm>
            <a:off x="7048499" y="4619624"/>
            <a:ext cx="3476626" cy="1724025"/>
          </a:xfrm>
          <a:prstGeom prst="borderCallout1">
            <a:avLst>
              <a:gd name="adj1" fmla="val 684"/>
              <a:gd name="adj2" fmla="val 226"/>
              <a:gd name="adj3" fmla="val 8916"/>
              <a:gd name="adj4" fmla="val -51039"/>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ATTACHIE</a:t>
            </a:r>
            <a:r>
              <a:rPr kumimoji="1" lang="ja-JP" altLang="en-US" sz="1100">
                <a:solidFill>
                  <a:sysClr val="windowText" lastClr="000000"/>
                </a:solidFill>
              </a:rPr>
              <a:t>の割込みを</a:t>
            </a:r>
            <a:r>
              <a:rPr kumimoji="1" lang="en-US" altLang="ja-JP" sz="1100">
                <a:solidFill>
                  <a:sysClr val="windowText" lastClr="000000"/>
                </a:solidFill>
              </a:rPr>
              <a:t>ENABLE</a:t>
            </a:r>
            <a:r>
              <a:rPr kumimoji="1" lang="ja-JP" altLang="en-US" sz="1100">
                <a:solidFill>
                  <a:sysClr val="windowText" lastClr="000000"/>
                </a:solidFill>
              </a:rPr>
              <a:t>をクリアしても、この後に</a:t>
            </a:r>
            <a:r>
              <a:rPr kumimoji="1" lang="en-US" altLang="ja-JP" sz="1100">
                <a:solidFill>
                  <a:sysClr val="windowText" lastClr="000000"/>
                </a:solidFill>
              </a:rPr>
              <a:t>1</a:t>
            </a:r>
            <a:r>
              <a:rPr kumimoji="1" lang="ja-JP" altLang="en-US" sz="1100">
                <a:solidFill>
                  <a:sysClr val="windowText" lastClr="000000"/>
                </a:solidFill>
              </a:rPr>
              <a:t>回、</a:t>
            </a:r>
            <a:r>
              <a:rPr kumimoji="1" lang="en-US" altLang="ja-JP" sz="1100">
                <a:solidFill>
                  <a:sysClr val="windowText" lastClr="000000"/>
                </a:solidFill>
              </a:rPr>
              <a:t>ATTACH</a:t>
            </a:r>
            <a:r>
              <a:rPr kumimoji="1" lang="ja-JP" altLang="en-US" sz="1100">
                <a:solidFill>
                  <a:sysClr val="windowText" lastClr="000000"/>
                </a:solidFill>
              </a:rPr>
              <a:t>の割込みが発生する模様。</a:t>
            </a:r>
            <a:endParaRPr kumimoji="1" lang="en-US" altLang="ja-JP" sz="1100">
              <a:solidFill>
                <a:sysClr val="windowText" lastClr="000000"/>
              </a:solidFill>
            </a:endParaRPr>
          </a:p>
          <a:p>
            <a:pPr algn="l"/>
            <a:r>
              <a:rPr kumimoji="1" lang="ja-JP" altLang="en-US" sz="1100">
                <a:solidFill>
                  <a:sysClr val="windowText" lastClr="000000"/>
                </a:solidFill>
              </a:rPr>
              <a:t>なので、下で再度 </a:t>
            </a:r>
            <a:r>
              <a:rPr kumimoji="1" lang="en-US" altLang="ja-JP" sz="1100">
                <a:solidFill>
                  <a:sysClr val="windowText" lastClr="000000"/>
                </a:solidFill>
              </a:rPr>
              <a:t>U1IRbits.ATTACHIF</a:t>
            </a:r>
            <a:r>
              <a:rPr kumimoji="1" lang="ja-JP" altLang="en-US" sz="1100">
                <a:solidFill>
                  <a:sysClr val="windowText" lastClr="000000"/>
                </a:solidFill>
              </a:rPr>
              <a:t>を確認している。→</a:t>
            </a:r>
          </a:p>
        </xdr:txBody>
      </xdr:sp>
      <xdr:pic>
        <xdr:nvPicPr>
          <xdr:cNvPr id="8" name="図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4"/>
          <a:stretch>
            <a:fillRect/>
          </a:stretch>
        </xdr:blipFill>
        <xdr:spPr>
          <a:xfrm>
            <a:off x="7734300" y="5410200"/>
            <a:ext cx="2085714" cy="828571"/>
          </a:xfrm>
          <a:prstGeom prst="rect">
            <a:avLst/>
          </a:prstGeom>
        </xdr:spPr>
      </xdr:pic>
    </xdr:grpSp>
    <xdr:clientData/>
  </xdr:twoCellAnchor>
  <xdr:twoCellAnchor>
    <xdr:from>
      <xdr:col>10</xdr:col>
      <xdr:colOff>190500</xdr:colOff>
      <xdr:row>14</xdr:row>
      <xdr:rowOff>76200</xdr:rowOff>
    </xdr:from>
    <xdr:to>
      <xdr:col>15</xdr:col>
      <xdr:colOff>142875</xdr:colOff>
      <xdr:row>17</xdr:row>
      <xdr:rowOff>161925</xdr:rowOff>
    </xdr:to>
    <xdr:sp macro="" textlink="">
      <xdr:nvSpPr>
        <xdr:cNvPr id="13" name="吹き出し: 線 12">
          <a:extLst>
            <a:ext uri="{FF2B5EF4-FFF2-40B4-BE49-F238E27FC236}">
              <a16:creationId xmlns:a16="http://schemas.microsoft.com/office/drawing/2014/main" id="{00000000-0008-0000-0600-00000D000000}"/>
            </a:ext>
          </a:extLst>
        </xdr:cNvPr>
        <xdr:cNvSpPr/>
      </xdr:nvSpPr>
      <xdr:spPr>
        <a:xfrm>
          <a:off x="7048500" y="2476500"/>
          <a:ext cx="3381375" cy="600075"/>
        </a:xfrm>
        <a:prstGeom prst="borderCallout1">
          <a:avLst>
            <a:gd name="adj1" fmla="val 1546"/>
            <a:gd name="adj2" fmla="val 226"/>
            <a:gd name="adj3" fmla="val 84379"/>
            <a:gd name="adj4" fmla="val -32729"/>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記述は、</a:t>
          </a:r>
          <a:r>
            <a:rPr kumimoji="1" lang="en-US" altLang="ja-JP" sz="1100">
              <a:solidFill>
                <a:sysClr val="windowText" lastClr="000000"/>
              </a:solidFill>
            </a:rPr>
            <a:t>__interrupt__</a:t>
          </a:r>
          <a:r>
            <a:rPr kumimoji="1" lang="ja-JP" altLang="en-US" sz="1100">
              <a:solidFill>
                <a:sysClr val="windowText" lastClr="000000"/>
              </a:solidFill>
            </a:rPr>
            <a:t>も</a:t>
          </a:r>
          <a:r>
            <a:rPr kumimoji="1" lang="en-US" altLang="ja-JP" sz="1100">
              <a:solidFill>
                <a:sysClr val="windowText" lastClr="000000"/>
              </a:solidFill>
            </a:rPr>
            <a:t>interrupt</a:t>
          </a:r>
          <a:r>
            <a:rPr kumimoji="1" lang="ja-JP" altLang="en-US" sz="1100" baseline="0">
              <a:solidFill>
                <a:sysClr val="windowText" lastClr="000000"/>
              </a:solidFill>
            </a:rPr>
            <a:t>も同等とのことです。</a:t>
          </a:r>
          <a:endParaRPr kumimoji="1" lang="ja-JP" altLang="en-US" sz="1100">
            <a:solidFill>
              <a:sysClr val="windowText" lastClr="000000"/>
            </a:solidFill>
          </a:endParaRPr>
        </a:p>
      </xdr:txBody>
    </xdr:sp>
    <xdr:clientData/>
  </xdr:twoCellAnchor>
  <xdr:twoCellAnchor>
    <xdr:from>
      <xdr:col>10</xdr:col>
      <xdr:colOff>266699</xdr:colOff>
      <xdr:row>53</xdr:row>
      <xdr:rowOff>66675</xdr:rowOff>
    </xdr:from>
    <xdr:to>
      <xdr:col>15</xdr:col>
      <xdr:colOff>219074</xdr:colOff>
      <xdr:row>57</xdr:row>
      <xdr:rowOff>0</xdr:rowOff>
    </xdr:to>
    <xdr:sp macro="" textlink="">
      <xdr:nvSpPr>
        <xdr:cNvPr id="14" name="吹き出し: 線 13">
          <a:extLst>
            <a:ext uri="{FF2B5EF4-FFF2-40B4-BE49-F238E27FC236}">
              <a16:creationId xmlns:a16="http://schemas.microsoft.com/office/drawing/2014/main" id="{00000000-0008-0000-0600-00000E000000}"/>
            </a:ext>
          </a:extLst>
        </xdr:cNvPr>
        <xdr:cNvSpPr/>
      </xdr:nvSpPr>
      <xdr:spPr>
        <a:xfrm>
          <a:off x="7124699" y="9153525"/>
          <a:ext cx="3381375" cy="619125"/>
        </a:xfrm>
        <a:prstGeom prst="borderCallout1">
          <a:avLst>
            <a:gd name="adj1" fmla="val 1546"/>
            <a:gd name="adj2" fmla="val 226"/>
            <a:gd name="adj3" fmla="val 65094"/>
            <a:gd name="adj4" fmla="val -67940"/>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割込み処理内は、</a:t>
          </a:r>
          <a:r>
            <a:rPr kumimoji="1" lang="en-US" altLang="ja-JP" sz="1100">
              <a:solidFill>
                <a:sysClr val="windowText" lastClr="000000"/>
              </a:solidFill>
            </a:rPr>
            <a:t>return</a:t>
          </a:r>
          <a:r>
            <a:rPr kumimoji="1" lang="ja-JP" altLang="en-US" sz="1100">
              <a:solidFill>
                <a:sysClr val="windowText" lastClr="000000"/>
              </a:solidFill>
            </a:rPr>
            <a:t>が使えないので、</a:t>
          </a:r>
          <a:r>
            <a:rPr kumimoji="1" lang="en-US" altLang="ja-JP" sz="1100">
              <a:solidFill>
                <a:sysClr val="windowText" lastClr="000000"/>
              </a:solidFill>
            </a:rPr>
            <a:t>goto</a:t>
          </a:r>
          <a:r>
            <a:rPr kumimoji="1" lang="ja-JP" altLang="en-US" sz="1100">
              <a:solidFill>
                <a:sysClr val="windowText" lastClr="000000"/>
              </a:solidFill>
            </a:rPr>
            <a:t>で処理の最後に移動。</a:t>
          </a:r>
        </a:p>
      </xdr:txBody>
    </xdr:sp>
    <xdr:clientData/>
  </xdr:twoCellAnchor>
  <xdr:twoCellAnchor editAs="oneCell">
    <xdr:from>
      <xdr:col>10</xdr:col>
      <xdr:colOff>666750</xdr:colOff>
      <xdr:row>66</xdr:row>
      <xdr:rowOff>0</xdr:rowOff>
    </xdr:from>
    <xdr:to>
      <xdr:col>19</xdr:col>
      <xdr:colOff>361217</xdr:colOff>
      <xdr:row>71</xdr:row>
      <xdr:rowOff>57036</xdr:rowOff>
    </xdr:to>
    <xdr:pic>
      <xdr:nvPicPr>
        <xdr:cNvPr id="15" name="図 14">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5"/>
        <a:stretch>
          <a:fillRect/>
        </a:stretch>
      </xdr:blipFill>
      <xdr:spPr>
        <a:xfrm>
          <a:off x="7524750" y="11315700"/>
          <a:ext cx="5866667" cy="914286"/>
        </a:xfrm>
        <a:prstGeom prst="rect">
          <a:avLst/>
        </a:prstGeom>
      </xdr:spPr>
    </xdr:pic>
    <xdr:clientData/>
  </xdr:twoCellAnchor>
  <xdr:twoCellAnchor editAs="oneCell">
    <xdr:from>
      <xdr:col>11</xdr:col>
      <xdr:colOff>0</xdr:colOff>
      <xdr:row>74</xdr:row>
      <xdr:rowOff>0</xdr:rowOff>
    </xdr:from>
    <xdr:to>
      <xdr:col>20</xdr:col>
      <xdr:colOff>599228</xdr:colOff>
      <xdr:row>76</xdr:row>
      <xdr:rowOff>66624</xdr:rowOff>
    </xdr:to>
    <xdr:pic>
      <xdr:nvPicPr>
        <xdr:cNvPr id="10" name="図 9">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6"/>
        <a:stretch>
          <a:fillRect/>
        </a:stretch>
      </xdr:blipFill>
      <xdr:spPr>
        <a:xfrm>
          <a:off x="7543800" y="12687300"/>
          <a:ext cx="6771428" cy="40952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9</xdr:col>
      <xdr:colOff>531720</xdr:colOff>
      <xdr:row>89</xdr:row>
      <xdr:rowOff>160200</xdr:rowOff>
    </xdr:to>
    <xdr:pic>
      <xdr:nvPicPr>
        <xdr:cNvPr id="58" name="図 2">
          <a:extLst>
            <a:ext uri="{FF2B5EF4-FFF2-40B4-BE49-F238E27FC236}">
              <a16:creationId xmlns:a16="http://schemas.microsoft.com/office/drawing/2014/main" id="{00000000-0008-0000-0800-00003A000000}"/>
            </a:ext>
          </a:extLst>
        </xdr:cNvPr>
        <xdr:cNvPicPr/>
      </xdr:nvPicPr>
      <xdr:blipFill>
        <a:blip xmlns:r="http://schemas.openxmlformats.org/officeDocument/2006/relationships" r:embed="rId1"/>
        <a:stretch/>
      </xdr:blipFill>
      <xdr:spPr>
        <a:xfrm>
          <a:off x="611280" y="10972800"/>
          <a:ext cx="5423760" cy="4446360"/>
        </a:xfrm>
        <a:prstGeom prst="rect">
          <a:avLst/>
        </a:prstGeom>
        <a:ln>
          <a:noFill/>
        </a:ln>
      </xdr:spPr>
    </xdr:pic>
    <xdr:clientData/>
  </xdr:twoCellAnchor>
  <xdr:twoCellAnchor editAs="oneCell">
    <xdr:from>
      <xdr:col>12</xdr:col>
      <xdr:colOff>361800</xdr:colOff>
      <xdr:row>110</xdr:row>
      <xdr:rowOff>123840</xdr:rowOff>
    </xdr:from>
    <xdr:to>
      <xdr:col>23</xdr:col>
      <xdr:colOff>102960</xdr:colOff>
      <xdr:row>137</xdr:row>
      <xdr:rowOff>46440</xdr:rowOff>
    </xdr:to>
    <xdr:pic>
      <xdr:nvPicPr>
        <xdr:cNvPr id="59" name="図 3">
          <a:extLst>
            <a:ext uri="{FF2B5EF4-FFF2-40B4-BE49-F238E27FC236}">
              <a16:creationId xmlns:a16="http://schemas.microsoft.com/office/drawing/2014/main" id="{00000000-0008-0000-0800-00003B000000}"/>
            </a:ext>
          </a:extLst>
        </xdr:cNvPr>
        <xdr:cNvPicPr/>
      </xdr:nvPicPr>
      <xdr:blipFill>
        <a:blip xmlns:r="http://schemas.openxmlformats.org/officeDocument/2006/relationships" r:embed="rId2"/>
        <a:stretch/>
      </xdr:blipFill>
      <xdr:spPr>
        <a:xfrm>
          <a:off x="7699680" y="18983160"/>
          <a:ext cx="6467760" cy="4551840"/>
        </a:xfrm>
        <a:prstGeom prst="rect">
          <a:avLst/>
        </a:prstGeom>
        <a:ln>
          <a:noFill/>
        </a:ln>
      </xdr:spPr>
    </xdr:pic>
    <xdr:clientData/>
  </xdr:twoCellAnchor>
  <xdr:twoCellAnchor editAs="oneCell">
    <xdr:from>
      <xdr:col>12</xdr:col>
      <xdr:colOff>352440</xdr:colOff>
      <xdr:row>91</xdr:row>
      <xdr:rowOff>114480</xdr:rowOff>
    </xdr:from>
    <xdr:to>
      <xdr:col>23</xdr:col>
      <xdr:colOff>112680</xdr:colOff>
      <xdr:row>109</xdr:row>
      <xdr:rowOff>103680</xdr:rowOff>
    </xdr:to>
    <xdr:pic>
      <xdr:nvPicPr>
        <xdr:cNvPr id="60" name="図 4">
          <a:extLst>
            <a:ext uri="{FF2B5EF4-FFF2-40B4-BE49-F238E27FC236}">
              <a16:creationId xmlns:a16="http://schemas.microsoft.com/office/drawing/2014/main" id="{00000000-0008-0000-0800-00003C000000}"/>
            </a:ext>
          </a:extLst>
        </xdr:cNvPr>
        <xdr:cNvPicPr/>
      </xdr:nvPicPr>
      <xdr:blipFill>
        <a:blip xmlns:r="http://schemas.openxmlformats.org/officeDocument/2006/relationships" r:embed="rId3"/>
        <a:stretch/>
      </xdr:blipFill>
      <xdr:spPr>
        <a:xfrm>
          <a:off x="7690320" y="15716160"/>
          <a:ext cx="6486840" cy="3075480"/>
        </a:xfrm>
        <a:prstGeom prst="rect">
          <a:avLst/>
        </a:prstGeom>
        <a:ln>
          <a:noFill/>
        </a:ln>
      </xdr:spPr>
    </xdr:pic>
    <xdr:clientData/>
  </xdr:twoCellAnchor>
  <xdr:twoCellAnchor editAs="oneCell">
    <xdr:from>
      <xdr:col>1</xdr:col>
      <xdr:colOff>0</xdr:colOff>
      <xdr:row>123</xdr:row>
      <xdr:rowOff>0</xdr:rowOff>
    </xdr:from>
    <xdr:to>
      <xdr:col>9</xdr:col>
      <xdr:colOff>103320</xdr:colOff>
      <xdr:row>156</xdr:row>
      <xdr:rowOff>7920</xdr:rowOff>
    </xdr:to>
    <xdr:pic>
      <xdr:nvPicPr>
        <xdr:cNvPr id="61" name="図 5">
          <a:extLst>
            <a:ext uri="{FF2B5EF4-FFF2-40B4-BE49-F238E27FC236}">
              <a16:creationId xmlns:a16="http://schemas.microsoft.com/office/drawing/2014/main" id="{00000000-0008-0000-0800-00003D000000}"/>
            </a:ext>
          </a:extLst>
        </xdr:cNvPr>
        <xdr:cNvPicPr/>
      </xdr:nvPicPr>
      <xdr:blipFill>
        <a:blip xmlns:r="http://schemas.openxmlformats.org/officeDocument/2006/relationships" r:embed="rId4"/>
        <a:stretch/>
      </xdr:blipFill>
      <xdr:spPr>
        <a:xfrm>
          <a:off x="611280" y="21088080"/>
          <a:ext cx="4995360" cy="5666040"/>
        </a:xfrm>
        <a:prstGeom prst="rect">
          <a:avLst/>
        </a:prstGeom>
        <a:ln>
          <a:noFill/>
        </a:ln>
      </xdr:spPr>
    </xdr:pic>
    <xdr:clientData/>
  </xdr:twoCellAnchor>
  <xdr:twoCellAnchor editAs="oneCell">
    <xdr:from>
      <xdr:col>12</xdr:col>
      <xdr:colOff>485640</xdr:colOff>
      <xdr:row>53</xdr:row>
      <xdr:rowOff>95400</xdr:rowOff>
    </xdr:from>
    <xdr:to>
      <xdr:col>18</xdr:col>
      <xdr:colOff>360720</xdr:colOff>
      <xdr:row>86</xdr:row>
      <xdr:rowOff>141480</xdr:rowOff>
    </xdr:to>
    <xdr:pic>
      <xdr:nvPicPr>
        <xdr:cNvPr id="62" name="図 6">
          <a:extLst>
            <a:ext uri="{FF2B5EF4-FFF2-40B4-BE49-F238E27FC236}">
              <a16:creationId xmlns:a16="http://schemas.microsoft.com/office/drawing/2014/main" id="{00000000-0008-0000-0800-00003E000000}"/>
            </a:ext>
          </a:extLst>
        </xdr:cNvPr>
        <xdr:cNvPicPr/>
      </xdr:nvPicPr>
      <xdr:blipFill>
        <a:blip xmlns:r="http://schemas.openxmlformats.org/officeDocument/2006/relationships" r:embed="rId5"/>
        <a:stretch/>
      </xdr:blipFill>
      <xdr:spPr>
        <a:xfrm>
          <a:off x="7823520" y="9182160"/>
          <a:ext cx="3544200" cy="5703840"/>
        </a:xfrm>
        <a:prstGeom prst="rect">
          <a:avLst/>
        </a:prstGeom>
        <a:ln>
          <a:noFill/>
        </a:ln>
      </xdr:spPr>
    </xdr:pic>
    <xdr:clientData/>
  </xdr:twoCellAnchor>
  <xdr:twoCellAnchor editAs="oneCell">
    <xdr:from>
      <xdr:col>1</xdr:col>
      <xdr:colOff>47520</xdr:colOff>
      <xdr:row>217</xdr:row>
      <xdr:rowOff>19080</xdr:rowOff>
    </xdr:from>
    <xdr:to>
      <xdr:col>10</xdr:col>
      <xdr:colOff>293760</xdr:colOff>
      <xdr:row>268</xdr:row>
      <xdr:rowOff>160200</xdr:rowOff>
    </xdr:to>
    <xdr:pic>
      <xdr:nvPicPr>
        <xdr:cNvPr id="63" name="図 7">
          <a:extLst>
            <a:ext uri="{FF2B5EF4-FFF2-40B4-BE49-F238E27FC236}">
              <a16:creationId xmlns:a16="http://schemas.microsoft.com/office/drawing/2014/main" id="{00000000-0008-0000-0800-00003F000000}"/>
            </a:ext>
          </a:extLst>
        </xdr:cNvPr>
        <xdr:cNvPicPr/>
      </xdr:nvPicPr>
      <xdr:blipFill>
        <a:blip xmlns:r="http://schemas.openxmlformats.org/officeDocument/2006/relationships" r:embed="rId6"/>
        <a:stretch/>
      </xdr:blipFill>
      <xdr:spPr>
        <a:xfrm>
          <a:off x="658800" y="37223640"/>
          <a:ext cx="5749920" cy="8885160"/>
        </a:xfrm>
        <a:prstGeom prst="rect">
          <a:avLst/>
        </a:prstGeom>
        <a:ln>
          <a:noFill/>
        </a:ln>
      </xdr:spPr>
    </xdr:pic>
    <xdr:clientData/>
  </xdr:twoCellAnchor>
  <xdr:twoCellAnchor editAs="oneCell">
    <xdr:from>
      <xdr:col>22</xdr:col>
      <xdr:colOff>0</xdr:colOff>
      <xdr:row>217</xdr:row>
      <xdr:rowOff>0</xdr:rowOff>
    </xdr:from>
    <xdr:to>
      <xdr:col>31</xdr:col>
      <xdr:colOff>360360</xdr:colOff>
      <xdr:row>265</xdr:row>
      <xdr:rowOff>160200</xdr:rowOff>
    </xdr:to>
    <xdr:pic>
      <xdr:nvPicPr>
        <xdr:cNvPr id="64" name="図 11">
          <a:extLst>
            <a:ext uri="{FF2B5EF4-FFF2-40B4-BE49-F238E27FC236}">
              <a16:creationId xmlns:a16="http://schemas.microsoft.com/office/drawing/2014/main" id="{00000000-0008-0000-0800-000040000000}"/>
            </a:ext>
          </a:extLst>
        </xdr:cNvPr>
        <xdr:cNvPicPr/>
      </xdr:nvPicPr>
      <xdr:blipFill>
        <a:blip xmlns:r="http://schemas.openxmlformats.org/officeDocument/2006/relationships" r:embed="rId7"/>
        <a:stretch/>
      </xdr:blipFill>
      <xdr:spPr>
        <a:xfrm>
          <a:off x="13452840" y="37204560"/>
          <a:ext cx="5864040" cy="8389800"/>
        </a:xfrm>
        <a:prstGeom prst="rect">
          <a:avLst/>
        </a:prstGeom>
        <a:ln>
          <a:noFill/>
        </a:ln>
      </xdr:spPr>
    </xdr:pic>
    <xdr:clientData/>
  </xdr:twoCellAnchor>
  <xdr:twoCellAnchor editAs="oneCell">
    <xdr:from>
      <xdr:col>12</xdr:col>
      <xdr:colOff>0</xdr:colOff>
      <xdr:row>217</xdr:row>
      <xdr:rowOff>0</xdr:rowOff>
    </xdr:from>
    <xdr:to>
      <xdr:col>21</xdr:col>
      <xdr:colOff>255600</xdr:colOff>
      <xdr:row>271</xdr:row>
      <xdr:rowOff>45720</xdr:rowOff>
    </xdr:to>
    <xdr:pic>
      <xdr:nvPicPr>
        <xdr:cNvPr id="65" name="図 13">
          <a:extLst>
            <a:ext uri="{FF2B5EF4-FFF2-40B4-BE49-F238E27FC236}">
              <a16:creationId xmlns:a16="http://schemas.microsoft.com/office/drawing/2014/main" id="{00000000-0008-0000-0800-000041000000}"/>
            </a:ext>
          </a:extLst>
        </xdr:cNvPr>
        <xdr:cNvPicPr/>
      </xdr:nvPicPr>
      <xdr:blipFill>
        <a:blip xmlns:r="http://schemas.openxmlformats.org/officeDocument/2006/relationships" r:embed="rId8"/>
        <a:stretch/>
      </xdr:blipFill>
      <xdr:spPr>
        <a:xfrm>
          <a:off x="7337880" y="37204560"/>
          <a:ext cx="5759280" cy="9303840"/>
        </a:xfrm>
        <a:prstGeom prst="rect">
          <a:avLst/>
        </a:prstGeom>
        <a:ln>
          <a:noFill/>
        </a:ln>
      </xdr:spPr>
    </xdr:pic>
    <xdr:clientData/>
  </xdr:twoCellAnchor>
  <xdr:twoCellAnchor editAs="absolute">
    <xdr:from>
      <xdr:col>1</xdr:col>
      <xdr:colOff>0</xdr:colOff>
      <xdr:row>158</xdr:row>
      <xdr:rowOff>0</xdr:rowOff>
    </xdr:from>
    <xdr:to>
      <xdr:col>11</xdr:col>
      <xdr:colOff>398520</xdr:colOff>
      <xdr:row>188</xdr:row>
      <xdr:rowOff>586</xdr:rowOff>
    </xdr:to>
    <xdr:pic>
      <xdr:nvPicPr>
        <xdr:cNvPr id="66" name="図 10">
          <a:extLst>
            <a:ext uri="{FF2B5EF4-FFF2-40B4-BE49-F238E27FC236}">
              <a16:creationId xmlns:a16="http://schemas.microsoft.com/office/drawing/2014/main" id="{00000000-0008-0000-0800-000042000000}"/>
            </a:ext>
          </a:extLst>
        </xdr:cNvPr>
        <xdr:cNvPicPr/>
      </xdr:nvPicPr>
      <xdr:blipFill>
        <a:blip xmlns:r="http://schemas.openxmlformats.org/officeDocument/2006/relationships" r:embed="rId9"/>
        <a:stretch/>
      </xdr:blipFill>
      <xdr:spPr>
        <a:xfrm>
          <a:off x="611280" y="27088920"/>
          <a:ext cx="6513480" cy="5141880"/>
        </a:xfrm>
        <a:prstGeom prst="rect">
          <a:avLst/>
        </a:prstGeom>
        <a:ln>
          <a:noFill/>
        </a:ln>
      </xdr:spPr>
    </xdr:pic>
    <xdr:clientData/>
  </xdr:twoCellAnchor>
  <xdr:twoCellAnchor editAs="absolute">
    <xdr:from>
      <xdr:col>4</xdr:col>
      <xdr:colOff>387000</xdr:colOff>
      <xdr:row>181</xdr:row>
      <xdr:rowOff>28440</xdr:rowOff>
    </xdr:from>
    <xdr:to>
      <xdr:col>6</xdr:col>
      <xdr:colOff>50040</xdr:colOff>
      <xdr:row>182</xdr:row>
      <xdr:rowOff>161280</xdr:rowOff>
    </xdr:to>
    <xdr:sp macro="" textlink="">
      <xdr:nvSpPr>
        <xdr:cNvPr id="67" name="CustomShape 1">
          <a:extLst>
            <a:ext uri="{FF2B5EF4-FFF2-40B4-BE49-F238E27FC236}">
              <a16:creationId xmlns:a16="http://schemas.microsoft.com/office/drawing/2014/main" id="{00000000-0008-0000-0800-000043000000}"/>
            </a:ext>
          </a:extLst>
        </xdr:cNvPr>
        <xdr:cNvSpPr/>
      </xdr:nvSpPr>
      <xdr:spPr>
        <a:xfrm>
          <a:off x="2832840" y="31060800"/>
          <a:ext cx="885960" cy="304200"/>
        </a:xfrm>
        <a:prstGeom prst="rect">
          <a:avLst/>
        </a:prstGeom>
        <a:noFill/>
        <a:ln w="9360">
          <a:solidFill>
            <a:srgbClr val="FFFFFF"/>
          </a:solidFill>
          <a:round/>
        </a:ln>
      </xdr:spPr>
      <xdr:style>
        <a:lnRef idx="0">
          <a:scrgbClr r="0" g="0" b="0"/>
        </a:lnRef>
        <a:fillRef idx="0">
          <a:scrgbClr r="0" g="0" b="0"/>
        </a:fillRef>
        <a:effectRef idx="0">
          <a:scrgbClr r="0" g="0" b="0"/>
        </a:effectRef>
        <a:fontRef idx="minor"/>
      </xdr:style>
      <xdr:txBody>
        <a:bodyPr lIns="90000" tIns="45000" rIns="90000" bIns="45000"/>
        <a:lstStyle/>
        <a:p>
          <a:r>
            <a:rPr lang="en-US" sz="1100" b="0" strike="noStrike" spc="-1">
              <a:solidFill>
                <a:srgbClr val="000000"/>
              </a:solidFill>
              <a:latin typeface="Calibri"/>
            </a:rPr>
            <a:t>(常にEP0)</a:t>
          </a:r>
          <a:endParaRPr lang="en-US" sz="1100" b="0" strike="noStrike" spc="-1">
            <a:latin typeface="Times New Roman"/>
          </a:endParaRPr>
        </a:p>
      </xdr:txBody>
    </xdr:sp>
    <xdr:clientData/>
  </xdr:twoCellAnchor>
  <xdr:twoCellAnchor editAs="oneCell">
    <xdr:from>
      <xdr:col>11</xdr:col>
      <xdr:colOff>0</xdr:colOff>
      <xdr:row>144</xdr:row>
      <xdr:rowOff>0</xdr:rowOff>
    </xdr:from>
    <xdr:to>
      <xdr:col>21</xdr:col>
      <xdr:colOff>369720</xdr:colOff>
      <xdr:row>169</xdr:row>
      <xdr:rowOff>122400</xdr:rowOff>
    </xdr:to>
    <xdr:pic>
      <xdr:nvPicPr>
        <xdr:cNvPr id="68" name="図 9">
          <a:extLst>
            <a:ext uri="{FF2B5EF4-FFF2-40B4-BE49-F238E27FC236}">
              <a16:creationId xmlns:a16="http://schemas.microsoft.com/office/drawing/2014/main" id="{00000000-0008-0000-0800-000044000000}"/>
            </a:ext>
          </a:extLst>
        </xdr:cNvPr>
        <xdr:cNvPicPr/>
      </xdr:nvPicPr>
      <xdr:blipFill>
        <a:blip xmlns:r="http://schemas.openxmlformats.org/officeDocument/2006/relationships" r:embed="rId10"/>
        <a:stretch/>
      </xdr:blipFill>
      <xdr:spPr>
        <a:xfrm>
          <a:off x="6726240" y="24688800"/>
          <a:ext cx="6485040" cy="4408560"/>
        </a:xfrm>
        <a:prstGeom prst="rect">
          <a:avLst/>
        </a:prstGeom>
        <a:ln>
          <a:noFill/>
        </a:ln>
      </xdr:spPr>
    </xdr:pic>
    <xdr:clientData/>
  </xdr:twoCellAnchor>
  <xdr:twoCellAnchor editAs="absolute">
    <xdr:from>
      <xdr:col>1</xdr:col>
      <xdr:colOff>0</xdr:colOff>
      <xdr:row>92</xdr:row>
      <xdr:rowOff>0</xdr:rowOff>
    </xdr:from>
    <xdr:to>
      <xdr:col>12</xdr:col>
      <xdr:colOff>122040</xdr:colOff>
      <xdr:row>118</xdr:row>
      <xdr:rowOff>103680</xdr:rowOff>
    </xdr:to>
    <xdr:pic>
      <xdr:nvPicPr>
        <xdr:cNvPr id="69" name="図 1">
          <a:extLst>
            <a:ext uri="{FF2B5EF4-FFF2-40B4-BE49-F238E27FC236}">
              <a16:creationId xmlns:a16="http://schemas.microsoft.com/office/drawing/2014/main" id="{00000000-0008-0000-0800-000045000000}"/>
            </a:ext>
          </a:extLst>
        </xdr:cNvPr>
        <xdr:cNvPicPr/>
      </xdr:nvPicPr>
      <xdr:blipFill>
        <a:blip xmlns:r="http://schemas.openxmlformats.org/officeDocument/2006/relationships" r:embed="rId11"/>
        <a:stretch/>
      </xdr:blipFill>
      <xdr:spPr>
        <a:xfrm>
          <a:off x="611280" y="15773400"/>
          <a:ext cx="6848640" cy="4561200"/>
        </a:xfrm>
        <a:prstGeom prst="rect">
          <a:avLst/>
        </a:prstGeom>
        <a:ln>
          <a:noFill/>
        </a:ln>
      </xdr:spPr>
    </xdr:pic>
    <xdr:clientData/>
  </xdr:twoCellAnchor>
  <xdr:twoCellAnchor editAs="absolute">
    <xdr:from>
      <xdr:col>1</xdr:col>
      <xdr:colOff>26280</xdr:colOff>
      <xdr:row>118</xdr:row>
      <xdr:rowOff>0</xdr:rowOff>
    </xdr:from>
    <xdr:to>
      <xdr:col>5</xdr:col>
      <xdr:colOff>160200</xdr:colOff>
      <xdr:row>121</xdr:row>
      <xdr:rowOff>46800</xdr:rowOff>
    </xdr:to>
    <xdr:sp macro="" textlink="">
      <xdr:nvSpPr>
        <xdr:cNvPr id="70" name="CustomShape 1">
          <a:extLst>
            <a:ext uri="{FF2B5EF4-FFF2-40B4-BE49-F238E27FC236}">
              <a16:creationId xmlns:a16="http://schemas.microsoft.com/office/drawing/2014/main" id="{00000000-0008-0000-0800-000046000000}"/>
            </a:ext>
          </a:extLst>
        </xdr:cNvPr>
        <xdr:cNvSpPr/>
      </xdr:nvSpPr>
      <xdr:spPr>
        <a:xfrm>
          <a:off x="637560" y="20230920"/>
          <a:ext cx="2580120" cy="561240"/>
        </a:xfrm>
        <a:prstGeom prst="borderCallout1">
          <a:avLst>
            <a:gd name="adj1" fmla="val 106"/>
            <a:gd name="adj2" fmla="val 1150"/>
            <a:gd name="adj3" fmla="val -121400"/>
            <a:gd name="adj4" fmla="val 24378"/>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1.SOFパケットはSOFフラグをEnableすると、1ms周期で自動送信される。</a:t>
          </a:r>
          <a:endParaRPr lang="en-US" sz="1100" b="0" strike="noStrike" spc="-1">
            <a:latin typeface="Times New Roman"/>
          </a:endParaRPr>
        </a:p>
      </xdr:txBody>
    </xdr:sp>
    <xdr:clientData/>
  </xdr:twoCellAnchor>
  <xdr:twoCellAnchor editAs="oneCell">
    <xdr:from>
      <xdr:col>1</xdr:col>
      <xdr:colOff>9360</xdr:colOff>
      <xdr:row>188</xdr:row>
      <xdr:rowOff>85680</xdr:rowOff>
    </xdr:from>
    <xdr:to>
      <xdr:col>9</xdr:col>
      <xdr:colOff>141480</xdr:colOff>
      <xdr:row>212</xdr:row>
      <xdr:rowOff>160560</xdr:rowOff>
    </xdr:to>
    <xdr:pic>
      <xdr:nvPicPr>
        <xdr:cNvPr id="71" name="図 15">
          <a:extLst>
            <a:ext uri="{FF2B5EF4-FFF2-40B4-BE49-F238E27FC236}">
              <a16:creationId xmlns:a16="http://schemas.microsoft.com/office/drawing/2014/main" id="{00000000-0008-0000-0800-000047000000}"/>
            </a:ext>
          </a:extLst>
        </xdr:cNvPr>
        <xdr:cNvPicPr/>
      </xdr:nvPicPr>
      <xdr:blipFill>
        <a:blip xmlns:r="http://schemas.openxmlformats.org/officeDocument/2006/relationships" r:embed="rId12"/>
        <a:stretch/>
      </xdr:blipFill>
      <xdr:spPr>
        <a:xfrm>
          <a:off x="620640" y="32318280"/>
          <a:ext cx="5024160" cy="4189680"/>
        </a:xfrm>
        <a:prstGeom prst="rect">
          <a:avLst/>
        </a:prstGeom>
        <a:ln>
          <a:noFill/>
        </a:ln>
      </xdr:spPr>
    </xdr:pic>
    <xdr:clientData/>
  </xdr:twoCellAnchor>
  <xdr:twoCellAnchor editAs="oneCell">
    <xdr:from>
      <xdr:col>8</xdr:col>
      <xdr:colOff>237960</xdr:colOff>
      <xdr:row>193</xdr:row>
      <xdr:rowOff>133200</xdr:rowOff>
    </xdr:from>
    <xdr:to>
      <xdr:col>11</xdr:col>
      <xdr:colOff>389520</xdr:colOff>
      <xdr:row>195</xdr:row>
      <xdr:rowOff>104040</xdr:rowOff>
    </xdr:to>
    <xdr:sp macro="" textlink="">
      <xdr:nvSpPr>
        <xdr:cNvPr id="72" name="CustomShape 1">
          <a:extLst>
            <a:ext uri="{FF2B5EF4-FFF2-40B4-BE49-F238E27FC236}">
              <a16:creationId xmlns:a16="http://schemas.microsoft.com/office/drawing/2014/main" id="{00000000-0008-0000-0800-000048000000}"/>
            </a:ext>
          </a:extLst>
        </xdr:cNvPr>
        <xdr:cNvSpPr/>
      </xdr:nvSpPr>
      <xdr:spPr>
        <a:xfrm>
          <a:off x="5130000" y="33222960"/>
          <a:ext cx="1985760" cy="313560"/>
        </a:xfrm>
        <a:prstGeom prst="borderCallout1">
          <a:avLst>
            <a:gd name="adj1" fmla="val 106"/>
            <a:gd name="adj2" fmla="val 1150"/>
            <a:gd name="adj3" fmla="val 66736"/>
            <a:gd name="adj4" fmla="val -50537"/>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MassStrageClassではOUT = EP2</a:t>
          </a:r>
          <a:endParaRPr lang="en-US" sz="1100" b="0" strike="noStrike" spc="-1">
            <a:latin typeface="Times New Roman"/>
          </a:endParaRPr>
        </a:p>
      </xdr:txBody>
    </xdr:sp>
    <xdr:clientData/>
  </xdr:twoCellAnchor>
  <xdr:twoCellAnchor editAs="oneCell">
    <xdr:from>
      <xdr:col>8</xdr:col>
      <xdr:colOff>219240</xdr:colOff>
      <xdr:row>196</xdr:row>
      <xdr:rowOff>95400</xdr:rowOff>
    </xdr:from>
    <xdr:to>
      <xdr:col>11</xdr:col>
      <xdr:colOff>370800</xdr:colOff>
      <xdr:row>198</xdr:row>
      <xdr:rowOff>66240</xdr:rowOff>
    </xdr:to>
    <xdr:sp macro="" textlink="">
      <xdr:nvSpPr>
        <xdr:cNvPr id="73" name="CustomShape 1">
          <a:extLst>
            <a:ext uri="{FF2B5EF4-FFF2-40B4-BE49-F238E27FC236}">
              <a16:creationId xmlns:a16="http://schemas.microsoft.com/office/drawing/2014/main" id="{00000000-0008-0000-0800-000049000000}"/>
            </a:ext>
          </a:extLst>
        </xdr:cNvPr>
        <xdr:cNvSpPr/>
      </xdr:nvSpPr>
      <xdr:spPr>
        <a:xfrm>
          <a:off x="5111280" y="33699600"/>
          <a:ext cx="1985760" cy="313560"/>
        </a:xfrm>
        <a:prstGeom prst="borderCallout1">
          <a:avLst>
            <a:gd name="adj1" fmla="val 106"/>
            <a:gd name="adj2" fmla="val 1150"/>
            <a:gd name="adj3" fmla="val 54615"/>
            <a:gd name="adj4" fmla="val -31068"/>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MassStrageClassではIN = EP1</a:t>
          </a:r>
          <a:endParaRPr lang="en-US" sz="1100" b="0" strike="noStrike" spc="-1">
            <a:latin typeface="Times New Roman"/>
          </a:endParaRPr>
        </a:p>
      </xdr:txBody>
    </xdr:sp>
    <xdr:clientData/>
  </xdr:twoCellAnchor>
  <xdr:twoCellAnchor editAs="oneCell">
    <xdr:from>
      <xdr:col>9</xdr:col>
      <xdr:colOff>142920</xdr:colOff>
      <xdr:row>171</xdr:row>
      <xdr:rowOff>0</xdr:rowOff>
    </xdr:from>
    <xdr:to>
      <xdr:col>12</xdr:col>
      <xdr:colOff>294480</xdr:colOff>
      <xdr:row>172</xdr:row>
      <xdr:rowOff>142200</xdr:rowOff>
    </xdr:to>
    <xdr:sp macro="" textlink="">
      <xdr:nvSpPr>
        <xdr:cNvPr id="74" name="CustomShape 1">
          <a:extLst>
            <a:ext uri="{FF2B5EF4-FFF2-40B4-BE49-F238E27FC236}">
              <a16:creationId xmlns:a16="http://schemas.microsoft.com/office/drawing/2014/main" id="{00000000-0008-0000-0800-00004A000000}"/>
            </a:ext>
          </a:extLst>
        </xdr:cNvPr>
        <xdr:cNvSpPr/>
      </xdr:nvSpPr>
      <xdr:spPr>
        <a:xfrm>
          <a:off x="5646240" y="29317680"/>
          <a:ext cx="1986120" cy="313920"/>
        </a:xfrm>
        <a:prstGeom prst="borderCallout1">
          <a:avLst>
            <a:gd name="adj1" fmla="val 106"/>
            <a:gd name="adj2" fmla="val 1150"/>
            <a:gd name="adj3" fmla="val -590840"/>
            <a:gd name="adj4" fmla="val -132395"/>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コントロール転送は、 EP0</a:t>
          </a:r>
          <a:endParaRPr lang="en-US" sz="1100" b="0" strike="noStrike" spc="-1">
            <a:latin typeface="Times New Roman"/>
          </a:endParaRPr>
        </a:p>
      </xdr:txBody>
    </xdr:sp>
    <xdr:clientData/>
  </xdr:twoCellAnchor>
  <xdr:twoCellAnchor editAs="absolute">
    <xdr:from>
      <xdr:col>12</xdr:col>
      <xdr:colOff>414000</xdr:colOff>
      <xdr:row>23</xdr:row>
      <xdr:rowOff>38160</xdr:rowOff>
    </xdr:from>
    <xdr:to>
      <xdr:col>19</xdr:col>
      <xdr:colOff>551880</xdr:colOff>
      <xdr:row>33</xdr:row>
      <xdr:rowOff>151200</xdr:rowOff>
    </xdr:to>
    <xdr:pic>
      <xdr:nvPicPr>
        <xdr:cNvPr id="75" name="画像 2">
          <a:extLst>
            <a:ext uri="{FF2B5EF4-FFF2-40B4-BE49-F238E27FC236}">
              <a16:creationId xmlns:a16="http://schemas.microsoft.com/office/drawing/2014/main" id="{00000000-0008-0000-0800-00004B000000}"/>
            </a:ext>
          </a:extLst>
        </xdr:cNvPr>
        <xdr:cNvPicPr/>
      </xdr:nvPicPr>
      <xdr:blipFill>
        <a:blip xmlns:r="http://schemas.openxmlformats.org/officeDocument/2006/relationships" r:embed="rId13"/>
        <a:stretch/>
      </xdr:blipFill>
      <xdr:spPr>
        <a:xfrm>
          <a:off x="7751880" y="3981240"/>
          <a:ext cx="4418280" cy="1827720"/>
        </a:xfrm>
        <a:prstGeom prst="rect">
          <a:avLst/>
        </a:prstGeom>
        <a:ln>
          <a:noFill/>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4</xdr:col>
      <xdr:colOff>180000</xdr:colOff>
      <xdr:row>10</xdr:row>
      <xdr:rowOff>122400</xdr:rowOff>
    </xdr:to>
    <xdr:pic>
      <xdr:nvPicPr>
        <xdr:cNvPr id="76" name="図 1">
          <a:extLst>
            <a:ext uri="{FF2B5EF4-FFF2-40B4-BE49-F238E27FC236}">
              <a16:creationId xmlns:a16="http://schemas.microsoft.com/office/drawing/2014/main" id="{00000000-0008-0000-0900-00004C000000}"/>
            </a:ext>
          </a:extLst>
        </xdr:cNvPr>
        <xdr:cNvPicPr/>
      </xdr:nvPicPr>
      <xdr:blipFill>
        <a:blip xmlns:r="http://schemas.openxmlformats.org/officeDocument/2006/relationships" r:embed="rId1"/>
        <a:stretch/>
      </xdr:blipFill>
      <xdr:spPr>
        <a:xfrm>
          <a:off x="628560" y="342720"/>
          <a:ext cx="3741120" cy="1494000"/>
        </a:xfrm>
        <a:prstGeom prst="rect">
          <a:avLst/>
        </a:prstGeom>
        <a:ln>
          <a:noFill/>
        </a:ln>
      </xdr:spPr>
    </xdr:pic>
    <xdr:clientData/>
  </xdr:twoCellAnchor>
  <xdr:twoCellAnchor editAs="oneCell">
    <xdr:from>
      <xdr:col>1</xdr:col>
      <xdr:colOff>19080</xdr:colOff>
      <xdr:row>29</xdr:row>
      <xdr:rowOff>19080</xdr:rowOff>
    </xdr:from>
    <xdr:to>
      <xdr:col>7</xdr:col>
      <xdr:colOff>2084040</xdr:colOff>
      <xdr:row>44</xdr:row>
      <xdr:rowOff>93960</xdr:rowOff>
    </xdr:to>
    <xdr:pic>
      <xdr:nvPicPr>
        <xdr:cNvPr id="77" name="図 2">
          <a:extLst>
            <a:ext uri="{FF2B5EF4-FFF2-40B4-BE49-F238E27FC236}">
              <a16:creationId xmlns:a16="http://schemas.microsoft.com/office/drawing/2014/main" id="{00000000-0008-0000-0900-00004D000000}"/>
            </a:ext>
          </a:extLst>
        </xdr:cNvPr>
        <xdr:cNvPicPr/>
      </xdr:nvPicPr>
      <xdr:blipFill>
        <a:blip xmlns:r="http://schemas.openxmlformats.org/officeDocument/2006/relationships" r:embed="rId2"/>
        <a:stretch/>
      </xdr:blipFill>
      <xdr:spPr>
        <a:xfrm>
          <a:off x="647640" y="4991040"/>
          <a:ext cx="7511760" cy="2646720"/>
        </a:xfrm>
        <a:prstGeom prst="rect">
          <a:avLst/>
        </a:prstGeom>
        <a:ln>
          <a:noFill/>
        </a:ln>
      </xdr:spPr>
    </xdr:pic>
    <xdr:clientData/>
  </xdr:twoCellAnchor>
  <xdr:twoCellAnchor editAs="oneCell">
    <xdr:from>
      <xdr:col>1</xdr:col>
      <xdr:colOff>0</xdr:colOff>
      <xdr:row>124</xdr:row>
      <xdr:rowOff>0</xdr:rowOff>
    </xdr:from>
    <xdr:to>
      <xdr:col>7</xdr:col>
      <xdr:colOff>1598040</xdr:colOff>
      <xdr:row>143</xdr:row>
      <xdr:rowOff>74880</xdr:rowOff>
    </xdr:to>
    <xdr:pic>
      <xdr:nvPicPr>
        <xdr:cNvPr id="78" name="図 3">
          <a:extLst>
            <a:ext uri="{FF2B5EF4-FFF2-40B4-BE49-F238E27FC236}">
              <a16:creationId xmlns:a16="http://schemas.microsoft.com/office/drawing/2014/main" id="{00000000-0008-0000-0900-00004E000000}"/>
            </a:ext>
          </a:extLst>
        </xdr:cNvPr>
        <xdr:cNvPicPr/>
      </xdr:nvPicPr>
      <xdr:blipFill>
        <a:blip xmlns:r="http://schemas.openxmlformats.org/officeDocument/2006/relationships" r:embed="rId3"/>
        <a:stretch/>
      </xdr:blipFill>
      <xdr:spPr>
        <a:xfrm>
          <a:off x="628560" y="21259800"/>
          <a:ext cx="7044840" cy="3332160"/>
        </a:xfrm>
        <a:prstGeom prst="rect">
          <a:avLst/>
        </a:prstGeom>
        <a:ln>
          <a:noFill/>
        </a:ln>
      </xdr:spPr>
    </xdr:pic>
    <xdr:clientData/>
  </xdr:twoCellAnchor>
  <xdr:twoCellAnchor editAs="oneCell">
    <xdr:from>
      <xdr:col>8</xdr:col>
      <xdr:colOff>0</xdr:colOff>
      <xdr:row>125</xdr:row>
      <xdr:rowOff>0</xdr:rowOff>
    </xdr:from>
    <xdr:to>
      <xdr:col>11</xdr:col>
      <xdr:colOff>1150920</xdr:colOff>
      <xdr:row>138</xdr:row>
      <xdr:rowOff>141480</xdr:rowOff>
    </xdr:to>
    <xdr:pic>
      <xdr:nvPicPr>
        <xdr:cNvPr id="79" name="図 4">
          <a:extLst>
            <a:ext uri="{FF2B5EF4-FFF2-40B4-BE49-F238E27FC236}">
              <a16:creationId xmlns:a16="http://schemas.microsoft.com/office/drawing/2014/main" id="{00000000-0008-0000-0900-00004F000000}"/>
            </a:ext>
          </a:extLst>
        </xdr:cNvPr>
        <xdr:cNvPicPr/>
      </xdr:nvPicPr>
      <xdr:blipFill>
        <a:blip xmlns:r="http://schemas.openxmlformats.org/officeDocument/2006/relationships" r:embed="rId4"/>
        <a:stretch/>
      </xdr:blipFill>
      <xdr:spPr>
        <a:xfrm>
          <a:off x="8528040" y="21431160"/>
          <a:ext cx="3036600" cy="2370240"/>
        </a:xfrm>
        <a:prstGeom prst="rect">
          <a:avLst/>
        </a:prstGeom>
        <a:ln>
          <a:noFill/>
        </a:ln>
      </xdr:spPr>
    </xdr:pic>
    <xdr:clientData/>
  </xdr:twoCellAnchor>
  <xdr:twoCellAnchor editAs="oneCell">
    <xdr:from>
      <xdr:col>8</xdr:col>
      <xdr:colOff>204480</xdr:colOff>
      <xdr:row>28</xdr:row>
      <xdr:rowOff>76320</xdr:rowOff>
    </xdr:from>
    <xdr:to>
      <xdr:col>17</xdr:col>
      <xdr:colOff>626760</xdr:colOff>
      <xdr:row>44</xdr:row>
      <xdr:rowOff>160560</xdr:rowOff>
    </xdr:to>
    <xdr:pic>
      <xdr:nvPicPr>
        <xdr:cNvPr id="80" name="図 5">
          <a:extLst>
            <a:ext uri="{FF2B5EF4-FFF2-40B4-BE49-F238E27FC236}">
              <a16:creationId xmlns:a16="http://schemas.microsoft.com/office/drawing/2014/main" id="{00000000-0008-0000-0900-000050000000}"/>
            </a:ext>
          </a:extLst>
        </xdr:cNvPr>
        <xdr:cNvPicPr/>
      </xdr:nvPicPr>
      <xdr:blipFill>
        <a:blip xmlns:r="http://schemas.openxmlformats.org/officeDocument/2006/relationships" r:embed="rId5"/>
        <a:stretch/>
      </xdr:blipFill>
      <xdr:spPr>
        <a:xfrm>
          <a:off x="8732520" y="4876920"/>
          <a:ext cx="6865560" cy="2827440"/>
        </a:xfrm>
        <a:prstGeom prst="rect">
          <a:avLst/>
        </a:prstGeom>
        <a:ln>
          <a:noFill/>
        </a:ln>
      </xdr:spPr>
    </xdr:pic>
    <xdr:clientData/>
  </xdr:twoCellAnchor>
  <xdr:twoCellAnchor editAs="oneCell">
    <xdr:from>
      <xdr:col>1</xdr:col>
      <xdr:colOff>0</xdr:colOff>
      <xdr:row>46</xdr:row>
      <xdr:rowOff>0</xdr:rowOff>
    </xdr:from>
    <xdr:to>
      <xdr:col>5</xdr:col>
      <xdr:colOff>598320</xdr:colOff>
      <xdr:row>91</xdr:row>
      <xdr:rowOff>112320</xdr:rowOff>
    </xdr:to>
    <xdr:pic>
      <xdr:nvPicPr>
        <xdr:cNvPr id="81" name="図 6">
          <a:extLst>
            <a:ext uri="{FF2B5EF4-FFF2-40B4-BE49-F238E27FC236}">
              <a16:creationId xmlns:a16="http://schemas.microsoft.com/office/drawing/2014/main" id="{00000000-0008-0000-0900-000051000000}"/>
            </a:ext>
          </a:extLst>
        </xdr:cNvPr>
        <xdr:cNvPicPr/>
      </xdr:nvPicPr>
      <xdr:blipFill>
        <a:blip xmlns:r="http://schemas.openxmlformats.org/officeDocument/2006/relationships" r:embed="rId6"/>
        <a:stretch/>
      </xdr:blipFill>
      <xdr:spPr>
        <a:xfrm>
          <a:off x="628560" y="7886520"/>
          <a:ext cx="4788000" cy="7827480"/>
        </a:xfrm>
        <a:prstGeom prst="rect">
          <a:avLst/>
        </a:prstGeom>
        <a:ln>
          <a:noFill/>
        </a:ln>
      </xdr:spPr>
    </xdr:pic>
    <xdr:clientData/>
  </xdr:twoCellAnchor>
  <xdr:twoCellAnchor editAs="oneCell">
    <xdr:from>
      <xdr:col>6</xdr:col>
      <xdr:colOff>0</xdr:colOff>
      <xdr:row>46</xdr:row>
      <xdr:rowOff>0</xdr:rowOff>
    </xdr:from>
    <xdr:to>
      <xdr:col>10</xdr:col>
      <xdr:colOff>446040</xdr:colOff>
      <xdr:row>81</xdr:row>
      <xdr:rowOff>169560</xdr:rowOff>
    </xdr:to>
    <xdr:pic>
      <xdr:nvPicPr>
        <xdr:cNvPr id="82" name="図 7">
          <a:extLst>
            <a:ext uri="{FF2B5EF4-FFF2-40B4-BE49-F238E27FC236}">
              <a16:creationId xmlns:a16="http://schemas.microsoft.com/office/drawing/2014/main" id="{00000000-0008-0000-0900-000052000000}"/>
            </a:ext>
          </a:extLst>
        </xdr:cNvPr>
        <xdr:cNvPicPr/>
      </xdr:nvPicPr>
      <xdr:blipFill>
        <a:blip xmlns:r="http://schemas.openxmlformats.org/officeDocument/2006/relationships" r:embed="rId7"/>
        <a:stretch/>
      </xdr:blipFill>
      <xdr:spPr>
        <a:xfrm>
          <a:off x="5446800" y="7886520"/>
          <a:ext cx="4784400" cy="6170400"/>
        </a:xfrm>
        <a:prstGeom prst="rect">
          <a:avLst/>
        </a:prstGeom>
        <a:ln>
          <a:noFill/>
        </a:ln>
      </xdr:spPr>
    </xdr:pic>
    <xdr:clientData/>
  </xdr:twoCellAnchor>
  <xdr:twoCellAnchor editAs="oneCell">
    <xdr:from>
      <xdr:col>11</xdr:col>
      <xdr:colOff>0</xdr:colOff>
      <xdr:row>46</xdr:row>
      <xdr:rowOff>0</xdr:rowOff>
    </xdr:from>
    <xdr:to>
      <xdr:col>17</xdr:col>
      <xdr:colOff>169560</xdr:colOff>
      <xdr:row>82</xdr:row>
      <xdr:rowOff>64800</xdr:rowOff>
    </xdr:to>
    <xdr:pic>
      <xdr:nvPicPr>
        <xdr:cNvPr id="83" name="図 8">
          <a:extLst>
            <a:ext uri="{FF2B5EF4-FFF2-40B4-BE49-F238E27FC236}">
              <a16:creationId xmlns:a16="http://schemas.microsoft.com/office/drawing/2014/main" id="{00000000-0008-0000-0900-000053000000}"/>
            </a:ext>
          </a:extLst>
        </xdr:cNvPr>
        <xdr:cNvPicPr/>
      </xdr:nvPicPr>
      <xdr:blipFill>
        <a:blip xmlns:r="http://schemas.openxmlformats.org/officeDocument/2006/relationships" r:embed="rId8"/>
        <a:stretch/>
      </xdr:blipFill>
      <xdr:spPr>
        <a:xfrm>
          <a:off x="10413720" y="7886520"/>
          <a:ext cx="4727160" cy="6237000"/>
        </a:xfrm>
        <a:prstGeom prst="rect">
          <a:avLst/>
        </a:prstGeom>
        <a:ln>
          <a:noFill/>
        </a:ln>
      </xdr:spPr>
    </xdr:pic>
    <xdr:clientData/>
  </xdr:twoCellAnchor>
  <xdr:twoCellAnchor editAs="absolute">
    <xdr:from>
      <xdr:col>18</xdr:col>
      <xdr:colOff>0</xdr:colOff>
      <xdr:row>46</xdr:row>
      <xdr:rowOff>0</xdr:rowOff>
    </xdr:from>
    <xdr:to>
      <xdr:col>25</xdr:col>
      <xdr:colOff>341280</xdr:colOff>
      <xdr:row>87</xdr:row>
      <xdr:rowOff>55080</xdr:rowOff>
    </xdr:to>
    <xdr:pic>
      <xdr:nvPicPr>
        <xdr:cNvPr id="84" name="図 9">
          <a:extLst>
            <a:ext uri="{FF2B5EF4-FFF2-40B4-BE49-F238E27FC236}">
              <a16:creationId xmlns:a16="http://schemas.microsoft.com/office/drawing/2014/main" id="{00000000-0008-0000-0900-000054000000}"/>
            </a:ext>
          </a:extLst>
        </xdr:cNvPr>
        <xdr:cNvPicPr/>
      </xdr:nvPicPr>
      <xdr:blipFill>
        <a:blip xmlns:r="http://schemas.openxmlformats.org/officeDocument/2006/relationships" r:embed="rId9"/>
        <a:stretch/>
      </xdr:blipFill>
      <xdr:spPr>
        <a:xfrm>
          <a:off x="15599880" y="7886520"/>
          <a:ext cx="4741920" cy="7084440"/>
        </a:xfrm>
        <a:prstGeom prst="rect">
          <a:avLst/>
        </a:prstGeom>
        <a:ln>
          <a:noFill/>
        </a:ln>
      </xdr:spPr>
    </xdr:pic>
    <xdr:clientData/>
  </xdr:twoCellAnchor>
  <xdr:twoCellAnchor editAs="absolute">
    <xdr:from>
      <xdr:col>18</xdr:col>
      <xdr:colOff>26280</xdr:colOff>
      <xdr:row>86</xdr:row>
      <xdr:rowOff>152280</xdr:rowOff>
    </xdr:from>
    <xdr:to>
      <xdr:col>25</xdr:col>
      <xdr:colOff>314640</xdr:colOff>
      <xdr:row>127</xdr:row>
      <xdr:rowOff>36000</xdr:rowOff>
    </xdr:to>
    <xdr:pic>
      <xdr:nvPicPr>
        <xdr:cNvPr id="85" name="図 10">
          <a:extLst>
            <a:ext uri="{FF2B5EF4-FFF2-40B4-BE49-F238E27FC236}">
              <a16:creationId xmlns:a16="http://schemas.microsoft.com/office/drawing/2014/main" id="{00000000-0008-0000-0900-000055000000}"/>
            </a:ext>
          </a:extLst>
        </xdr:cNvPr>
        <xdr:cNvPicPr/>
      </xdr:nvPicPr>
      <xdr:blipFill>
        <a:blip xmlns:r="http://schemas.openxmlformats.org/officeDocument/2006/relationships" r:embed="rId10"/>
        <a:stretch/>
      </xdr:blipFill>
      <xdr:spPr>
        <a:xfrm>
          <a:off x="15626160" y="14896800"/>
          <a:ext cx="4689000" cy="6913080"/>
        </a:xfrm>
        <a:prstGeom prst="rect">
          <a:avLst/>
        </a:prstGeom>
        <a:ln>
          <a:noFill/>
        </a:ln>
      </xdr:spPr>
    </xdr:pic>
    <xdr:clientData/>
  </xdr:twoCellAnchor>
  <xdr:twoCellAnchor editAs="oneCell">
    <xdr:from>
      <xdr:col>1</xdr:col>
      <xdr:colOff>0</xdr:colOff>
      <xdr:row>12</xdr:row>
      <xdr:rowOff>0</xdr:rowOff>
    </xdr:from>
    <xdr:to>
      <xdr:col>8</xdr:col>
      <xdr:colOff>202320</xdr:colOff>
      <xdr:row>26</xdr:row>
      <xdr:rowOff>74880</xdr:rowOff>
    </xdr:to>
    <xdr:pic>
      <xdr:nvPicPr>
        <xdr:cNvPr id="86" name="図 12">
          <a:extLst>
            <a:ext uri="{FF2B5EF4-FFF2-40B4-BE49-F238E27FC236}">
              <a16:creationId xmlns:a16="http://schemas.microsoft.com/office/drawing/2014/main" id="{00000000-0008-0000-0900-000056000000}"/>
            </a:ext>
          </a:extLst>
        </xdr:cNvPr>
        <xdr:cNvPicPr/>
      </xdr:nvPicPr>
      <xdr:blipFill>
        <a:blip xmlns:r="http://schemas.openxmlformats.org/officeDocument/2006/relationships" r:embed="rId11"/>
        <a:stretch/>
      </xdr:blipFill>
      <xdr:spPr>
        <a:xfrm>
          <a:off x="628560" y="2057400"/>
          <a:ext cx="8101800" cy="2475000"/>
        </a:xfrm>
        <a:prstGeom prst="rect">
          <a:avLst/>
        </a:prstGeom>
        <a:ln>
          <a:noFill/>
        </a:ln>
      </xdr:spPr>
    </xdr:pic>
    <xdr:clientData/>
  </xdr:twoCellAnchor>
  <xdr:twoCellAnchor editAs="absolute">
    <xdr:from>
      <xdr:col>1</xdr:col>
      <xdr:colOff>0</xdr:colOff>
      <xdr:row>97</xdr:row>
      <xdr:rowOff>0</xdr:rowOff>
    </xdr:from>
    <xdr:to>
      <xdr:col>10</xdr:col>
      <xdr:colOff>97920</xdr:colOff>
      <xdr:row>119</xdr:row>
      <xdr:rowOff>36720</xdr:rowOff>
    </xdr:to>
    <xdr:pic>
      <xdr:nvPicPr>
        <xdr:cNvPr id="87" name="画像 1">
          <a:extLst>
            <a:ext uri="{FF2B5EF4-FFF2-40B4-BE49-F238E27FC236}">
              <a16:creationId xmlns:a16="http://schemas.microsoft.com/office/drawing/2014/main" id="{00000000-0008-0000-0900-000057000000}"/>
            </a:ext>
          </a:extLst>
        </xdr:cNvPr>
        <xdr:cNvPicPr/>
      </xdr:nvPicPr>
      <xdr:blipFill>
        <a:blip xmlns:r="http://schemas.openxmlformats.org/officeDocument/2006/relationships" r:embed="rId12"/>
        <a:stretch/>
      </xdr:blipFill>
      <xdr:spPr>
        <a:xfrm>
          <a:off x="628560" y="16630560"/>
          <a:ext cx="9254520" cy="3808440"/>
        </a:xfrm>
        <a:prstGeom prst="rect">
          <a:avLst/>
        </a:prstGeom>
        <a:ln>
          <a:noFill/>
        </a:ln>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mura01/Google%20&#12489;&#12521;&#12452;&#12502;/PIC32MX/20191206_PIC32MX_USB_Driver_Sample/&#12458;&#12522;&#12531;&#12497;&#12473;/&#26989;&#21209;&#35352;&#37682;&#34920;/PGM/YUMIYUMI.xls" TargetMode="External"/></Relationships>
</file>

<file path=xl/externalLinks/_rels/externalLink2.xml.rels><?xml version="1.0" encoding="UTF-8" standalone="yes"?>
<Relationships xmlns="http://schemas.openxmlformats.org/package/2006/relationships"><Relationship Id="rId1" Type="http://schemas.microsoft.com/office/2006/relationships/xlExternalLinkPath/xlPathMissing" Target="&#30330;&#27880;&#26360;1"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P:\zeus\&#20877;&#27083;&#31689;\TSK&#35336;&#30011;\explanation.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YUMIYUMI"/>
    </sheetNames>
    <definedNames>
      <definedName name="テーマ構成№セットL"/>
      <definedName name="テーマ構成№セットM"/>
      <definedName name="テーマ構成№セットN"/>
      <definedName name="テーマ構成№セットO"/>
      <definedName name="テーマ構成№セットP"/>
      <definedName name="テーマ構成№セットQ"/>
      <definedName name="テーマ構成№セットR"/>
      <definedName name="テーマ構成№セットS"/>
      <definedName name="テーマ構成№セットT"/>
      <definedName name="テーマ構成№セットU"/>
      <definedName name="テーマ構成№セットV"/>
      <definedName name="テーマ構成№セットW"/>
      <definedName name="テーマ名削除L6"/>
      <definedName name="テーマ名削除M6"/>
      <definedName name="テーマ名削除N6"/>
      <definedName name="テーマ名削除O6"/>
      <definedName name="テーマ名削除P6"/>
      <definedName name="テーマ名削除Q6"/>
      <definedName name="テーマ名削除R6"/>
      <definedName name="テーマ名削除S6"/>
      <definedName name="テーマ名削除T5"/>
      <definedName name="テーマ名削除U6"/>
      <definedName name="テーマ名削除V6"/>
      <definedName name="テーマ名削除W6"/>
    </definedNames>
    <sheetDataSet>
      <sheetData sheetId="0"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ﾕｰｻﾞｰ設定"/>
      <sheetName val="発注書"/>
      <sheetName val="AutoOpen Stub Data"/>
    </sheetNames>
    <sheetDataSet>
      <sheetData sheetId="0">
        <row r="23">
          <cell r="F23" t="str">
            <v>消費税</v>
          </cell>
        </row>
        <row r="24">
          <cell r="F24">
            <v>0.03</v>
          </cell>
        </row>
        <row r="49">
          <cell r="G49" t="b">
            <v>0</v>
          </cell>
        </row>
        <row r="50">
          <cell r="G50" t="b">
            <v>0</v>
          </cell>
        </row>
      </sheetData>
      <sheetData sheetId="1">
        <row r="40">
          <cell r="E40">
            <v>4</v>
          </cell>
        </row>
      </sheetData>
      <sheetData sheetId="2"/>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xplanation"/>
    </sheetNames>
    <definedNames>
      <definedName name="V490_OnOK"/>
    </definedNames>
    <sheetDataSet>
      <sheetData sheetId="0"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12.xml"/><Relationship Id="rId1" Type="http://schemas.openxmlformats.org/officeDocument/2006/relationships/printerSettings" Target="../printerSettings/printerSettings6.bin"/><Relationship Id="rId4" Type="http://schemas.openxmlformats.org/officeDocument/2006/relationships/comments" Target="../comments2.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5.xml"/><Relationship Id="rId1" Type="http://schemas.openxmlformats.org/officeDocument/2006/relationships/printerSettings" Target="../printerSettings/printerSettings4.bin"/><Relationship Id="rId4" Type="http://schemas.openxmlformats.org/officeDocument/2006/relationships/comments" Target="../comments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hyperlink" Target="http://ww1.microchip.com/downloads/jp/DeviceDoc/39721B_JP.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AO54"/>
  <sheetViews>
    <sheetView tabSelected="1" topLeftCell="A62" zoomScale="90" zoomScaleNormal="90" workbookViewId="0">
      <selection activeCell="R94" sqref="R94"/>
    </sheetView>
  </sheetViews>
  <sheetFormatPr defaultRowHeight="13.5"/>
  <cols>
    <col min="1" max="1" width="5.625" style="1" customWidth="1"/>
    <col min="2" max="2" width="7.875" style="1" customWidth="1"/>
    <col min="3" max="6" width="6.75" style="1" customWidth="1"/>
    <col min="7" max="7" width="7.5" style="1" customWidth="1"/>
    <col min="8" max="9" width="6.75" style="1" customWidth="1"/>
    <col min="10" max="11" width="8.875" style="1" customWidth="1"/>
    <col min="12" max="14" width="6.75" style="1" customWidth="1"/>
    <col min="15" max="15" width="3.375" style="1" customWidth="1"/>
    <col min="16" max="16" width="8.875" style="1" customWidth="1"/>
    <col min="17" max="17" width="3.375" style="1" customWidth="1"/>
    <col min="18" max="21" width="7.875" style="1" customWidth="1"/>
    <col min="22" max="22" width="8.75" style="1" customWidth="1"/>
    <col min="23" max="25" width="7.875" style="1" customWidth="1"/>
    <col min="26" max="41" width="8.875" style="1" customWidth="1"/>
  </cols>
  <sheetData>
    <row r="1" spans="1:26">
      <c r="A1" s="2"/>
      <c r="B1" s="3"/>
      <c r="C1" s="4" t="s">
        <v>0</v>
      </c>
      <c r="D1" s="87" t="s">
        <v>577</v>
      </c>
      <c r="E1" s="6"/>
      <c r="F1" s="7"/>
      <c r="O1" s="8" t="s">
        <v>1</v>
      </c>
      <c r="P1" s="8"/>
    </row>
    <row r="2" spans="1:26">
      <c r="A2" s="2"/>
      <c r="B2" s="3"/>
      <c r="C2" s="4" t="s">
        <v>2</v>
      </c>
      <c r="D2" s="6">
        <v>28</v>
      </c>
      <c r="E2" s="6"/>
      <c r="F2" s="7"/>
      <c r="G2" s="9"/>
      <c r="H2" s="9"/>
      <c r="O2" s="10">
        <v>1</v>
      </c>
      <c r="P2" s="11" t="s">
        <v>3</v>
      </c>
    </row>
    <row r="3" spans="1:26">
      <c r="A3" s="2"/>
      <c r="B3" s="3"/>
      <c r="C3" s="4" t="s">
        <v>4</v>
      </c>
      <c r="D3" s="6">
        <v>50</v>
      </c>
      <c r="E3" s="6"/>
      <c r="F3" s="11" t="s">
        <v>5</v>
      </c>
      <c r="G3" s="9"/>
      <c r="H3" s="9"/>
      <c r="O3" s="12">
        <v>2</v>
      </c>
      <c r="P3" s="11" t="s">
        <v>6</v>
      </c>
    </row>
    <row r="4" spans="1:26">
      <c r="A4" s="2"/>
      <c r="B4" s="3"/>
      <c r="C4" s="4" t="s">
        <v>7</v>
      </c>
      <c r="D4" s="6">
        <v>50</v>
      </c>
      <c r="E4" s="6">
        <v>48</v>
      </c>
      <c r="F4" s="11" t="s">
        <v>8</v>
      </c>
      <c r="G4" s="9"/>
      <c r="H4" s="9"/>
      <c r="O4" s="12">
        <v>3</v>
      </c>
      <c r="P4" s="11" t="s">
        <v>9</v>
      </c>
    </row>
    <row r="5" spans="1:26">
      <c r="A5" s="2"/>
      <c r="B5" s="3"/>
      <c r="C5" s="4" t="s">
        <v>10</v>
      </c>
      <c r="D5" s="6" t="s">
        <v>578</v>
      </c>
      <c r="E5" s="6"/>
      <c r="F5" s="11"/>
      <c r="G5" s="9"/>
      <c r="H5" s="9"/>
      <c r="O5" s="12">
        <v>4</v>
      </c>
      <c r="P5" s="11" t="s">
        <v>11</v>
      </c>
    </row>
    <row r="6" spans="1:26">
      <c r="A6" s="2"/>
      <c r="B6" s="3"/>
      <c r="C6" s="4" t="s">
        <v>12</v>
      </c>
      <c r="D6" s="6" t="s">
        <v>579</v>
      </c>
      <c r="E6" s="6"/>
      <c r="F6" s="11"/>
      <c r="G6" s="9"/>
      <c r="H6" s="9"/>
      <c r="O6" s="12">
        <v>5</v>
      </c>
      <c r="P6" s="11" t="s">
        <v>13</v>
      </c>
    </row>
    <row r="7" spans="1:26">
      <c r="A7" s="2"/>
      <c r="B7" s="3"/>
      <c r="C7" s="4" t="s">
        <v>14</v>
      </c>
      <c r="D7" s="6" t="s">
        <v>15</v>
      </c>
      <c r="E7" s="6"/>
      <c r="F7" s="11"/>
      <c r="O7" s="13">
        <v>6</v>
      </c>
      <c r="P7" s="11" t="s">
        <v>16</v>
      </c>
    </row>
    <row r="10" spans="1:26">
      <c r="B10" s="14" t="s">
        <v>17</v>
      </c>
      <c r="C10" s="15" t="s">
        <v>619</v>
      </c>
      <c r="D10" s="15"/>
      <c r="E10" s="15"/>
      <c r="F10" s="15"/>
      <c r="G10" s="15"/>
      <c r="H10" s="15"/>
      <c r="I10" s="15"/>
      <c r="J10" s="15"/>
      <c r="K10" s="15"/>
      <c r="L10" s="15"/>
      <c r="M10" s="15"/>
      <c r="N10" s="15"/>
      <c r="O10" s="16">
        <v>1</v>
      </c>
      <c r="P10" s="17"/>
      <c r="Q10" s="18">
        <v>28</v>
      </c>
      <c r="R10" s="15" t="s">
        <v>617</v>
      </c>
      <c r="S10" s="15"/>
      <c r="T10" s="15"/>
      <c r="U10" s="15"/>
      <c r="V10" s="15"/>
      <c r="W10" s="15"/>
      <c r="X10" s="15"/>
      <c r="Y10" s="15"/>
      <c r="Z10" s="14" t="s">
        <v>20</v>
      </c>
    </row>
    <row r="11" spans="1:26">
      <c r="B11" s="19"/>
      <c r="C11" s="1" t="s">
        <v>21</v>
      </c>
      <c r="D11" s="1" t="s">
        <v>24</v>
      </c>
      <c r="E11" s="1" t="s">
        <v>580</v>
      </c>
      <c r="G11" s="1" t="s">
        <v>23</v>
      </c>
      <c r="H11" s="1" t="s">
        <v>26</v>
      </c>
      <c r="J11" s="1" t="s">
        <v>25</v>
      </c>
      <c r="L11" s="1" t="s">
        <v>22</v>
      </c>
      <c r="M11" s="1" t="s">
        <v>581</v>
      </c>
      <c r="N11" s="1" t="s">
        <v>27</v>
      </c>
      <c r="O11" s="20">
        <v>2</v>
      </c>
      <c r="P11" s="9"/>
      <c r="Q11" s="21">
        <v>27</v>
      </c>
      <c r="R11" s="15" t="s">
        <v>618</v>
      </c>
      <c r="S11" s="15"/>
      <c r="T11" s="15"/>
      <c r="U11" s="15"/>
      <c r="V11" s="15"/>
      <c r="W11" s="15"/>
      <c r="X11" s="15"/>
      <c r="Y11" s="15"/>
      <c r="Z11" s="22" t="s">
        <v>9</v>
      </c>
    </row>
    <row r="12" spans="1:26">
      <c r="B12" s="19"/>
      <c r="C12" s="1" t="s">
        <v>29</v>
      </c>
      <c r="D12" s="1" t="s">
        <v>32</v>
      </c>
      <c r="E12" s="1" t="s">
        <v>582</v>
      </c>
      <c r="H12" s="1" t="s">
        <v>34</v>
      </c>
      <c r="J12" s="1" t="s">
        <v>33</v>
      </c>
      <c r="L12" s="1" t="s">
        <v>30</v>
      </c>
      <c r="M12" s="1" t="s">
        <v>583</v>
      </c>
      <c r="N12" s="1" t="s">
        <v>35</v>
      </c>
      <c r="O12" s="20">
        <v>3</v>
      </c>
      <c r="P12" s="9"/>
      <c r="Q12" s="21">
        <v>26</v>
      </c>
      <c r="S12" s="1" t="s">
        <v>37</v>
      </c>
      <c r="T12" s="1" t="s">
        <v>81</v>
      </c>
      <c r="U12" s="1" t="s">
        <v>615</v>
      </c>
      <c r="V12" s="1" t="s">
        <v>616</v>
      </c>
      <c r="W12" s="1" t="s">
        <v>36</v>
      </c>
      <c r="X12" s="1" t="s">
        <v>614</v>
      </c>
      <c r="Y12" s="1" t="s">
        <v>38</v>
      </c>
      <c r="Z12" s="19"/>
    </row>
    <row r="13" spans="1:26">
      <c r="B13" s="23" t="s">
        <v>39</v>
      </c>
      <c r="C13" s="24" t="s">
        <v>40</v>
      </c>
      <c r="D13" s="88"/>
      <c r="E13" s="89" t="s">
        <v>80</v>
      </c>
      <c r="F13" s="89" t="s">
        <v>42</v>
      </c>
      <c r="G13" s="89" t="s">
        <v>31</v>
      </c>
      <c r="H13" s="88"/>
      <c r="I13" s="88"/>
      <c r="J13" s="89" t="s">
        <v>43</v>
      </c>
      <c r="K13" s="89"/>
      <c r="L13" s="89" t="s">
        <v>41</v>
      </c>
      <c r="M13" s="89" t="s">
        <v>584</v>
      </c>
      <c r="N13" s="89" t="s">
        <v>44</v>
      </c>
      <c r="O13" s="20">
        <v>4</v>
      </c>
      <c r="P13" s="9"/>
      <c r="Q13" s="21">
        <v>25</v>
      </c>
      <c r="R13" s="1" t="s">
        <v>610</v>
      </c>
      <c r="S13" s="1" t="s">
        <v>46</v>
      </c>
      <c r="T13" s="174" t="s">
        <v>47</v>
      </c>
      <c r="U13" s="1" t="s">
        <v>612</v>
      </c>
      <c r="V13" s="1" t="s">
        <v>613</v>
      </c>
      <c r="W13" s="1" t="s">
        <v>45</v>
      </c>
      <c r="X13" s="1" t="s">
        <v>611</v>
      </c>
      <c r="Y13" s="1" t="s">
        <v>48</v>
      </c>
      <c r="Z13" s="175" t="s">
        <v>1015</v>
      </c>
    </row>
    <row r="14" spans="1:26">
      <c r="B14" s="23" t="s">
        <v>49</v>
      </c>
      <c r="C14" s="24" t="s">
        <v>50</v>
      </c>
      <c r="D14" s="88"/>
      <c r="E14" s="89" t="s">
        <v>56</v>
      </c>
      <c r="F14" s="89" t="s">
        <v>52</v>
      </c>
      <c r="G14" s="88"/>
      <c r="H14" s="89" t="s">
        <v>586</v>
      </c>
      <c r="I14" s="88"/>
      <c r="J14" s="89" t="s">
        <v>53</v>
      </c>
      <c r="K14" s="89"/>
      <c r="L14" s="89" t="s">
        <v>51</v>
      </c>
      <c r="M14" s="89" t="s">
        <v>585</v>
      </c>
      <c r="N14" s="89" t="s">
        <v>54</v>
      </c>
      <c r="O14" s="20">
        <v>5</v>
      </c>
      <c r="P14" s="9"/>
      <c r="Q14" s="21">
        <v>24</v>
      </c>
      <c r="S14" s="1" t="s">
        <v>609</v>
      </c>
      <c r="T14" s="1" t="s">
        <v>57</v>
      </c>
      <c r="W14" s="1" t="s">
        <v>55</v>
      </c>
      <c r="X14" s="1" t="s">
        <v>608</v>
      </c>
      <c r="Y14" s="1" t="s">
        <v>58</v>
      </c>
      <c r="Z14" s="19"/>
    </row>
    <row r="15" spans="1:26">
      <c r="B15" s="19"/>
      <c r="D15" s="1" t="s">
        <v>61</v>
      </c>
      <c r="E15" s="1" t="s">
        <v>60</v>
      </c>
      <c r="F15" s="1" t="s">
        <v>90</v>
      </c>
      <c r="H15" s="1" t="s">
        <v>588</v>
      </c>
      <c r="J15" s="1" t="s">
        <v>62</v>
      </c>
      <c r="L15" s="1" t="s">
        <v>59</v>
      </c>
      <c r="M15" s="1" t="s">
        <v>587</v>
      </c>
      <c r="N15" s="1" t="s">
        <v>63</v>
      </c>
      <c r="O15" s="20">
        <v>6</v>
      </c>
      <c r="P15" s="9"/>
      <c r="Q15" s="21">
        <v>23</v>
      </c>
      <c r="R15" s="15" t="s">
        <v>607</v>
      </c>
      <c r="S15" s="15"/>
      <c r="T15" s="15"/>
      <c r="U15" s="15"/>
      <c r="V15" s="15"/>
      <c r="W15" s="15"/>
      <c r="X15" s="15"/>
      <c r="Y15" s="15"/>
      <c r="Z15" s="22" t="s">
        <v>20</v>
      </c>
    </row>
    <row r="16" spans="1:26">
      <c r="B16" s="19"/>
      <c r="D16" s="1" t="s">
        <v>66</v>
      </c>
      <c r="E16" s="1" t="s">
        <v>65</v>
      </c>
      <c r="F16" s="1" t="s">
        <v>99</v>
      </c>
      <c r="I16" s="1" t="s">
        <v>67</v>
      </c>
      <c r="J16" s="1" t="s">
        <v>68</v>
      </c>
      <c r="L16" s="1" t="s">
        <v>64</v>
      </c>
      <c r="M16" s="1" t="s">
        <v>589</v>
      </c>
      <c r="N16" s="1" t="s">
        <v>69</v>
      </c>
      <c r="O16" s="20">
        <v>7</v>
      </c>
      <c r="P16" s="9"/>
      <c r="Q16" s="21">
        <v>22</v>
      </c>
      <c r="R16" s="1" t="s">
        <v>70</v>
      </c>
      <c r="T16" s="1" t="s">
        <v>71</v>
      </c>
      <c r="X16" s="1" t="s">
        <v>590</v>
      </c>
      <c r="Y16" s="1" t="s">
        <v>72</v>
      </c>
      <c r="Z16" s="19" t="s">
        <v>73</v>
      </c>
    </row>
    <row r="17" spans="1:27">
      <c r="B17" s="22" t="s">
        <v>9</v>
      </c>
      <c r="C17" s="15" t="s">
        <v>28</v>
      </c>
      <c r="D17" s="15"/>
      <c r="E17" s="15"/>
      <c r="F17" s="15"/>
      <c r="G17" s="15"/>
      <c r="H17" s="15"/>
      <c r="I17" s="15"/>
      <c r="J17" s="15"/>
      <c r="K17" s="15"/>
      <c r="L17" s="15"/>
      <c r="M17" s="15"/>
      <c r="N17" s="15"/>
      <c r="O17" s="20">
        <v>8</v>
      </c>
      <c r="P17" s="9"/>
      <c r="Q17" s="21">
        <v>21</v>
      </c>
      <c r="R17" s="1" t="s">
        <v>74</v>
      </c>
      <c r="T17" s="1" t="s">
        <v>75</v>
      </c>
      <c r="V17" s="1" t="s">
        <v>606</v>
      </c>
      <c r="X17" s="1" t="s">
        <v>605</v>
      </c>
      <c r="Y17" s="1" t="s">
        <v>76</v>
      </c>
      <c r="Z17" s="19" t="s">
        <v>77</v>
      </c>
    </row>
    <row r="18" spans="1:27">
      <c r="B18" s="23" t="s">
        <v>78</v>
      </c>
      <c r="C18" s="24" t="s">
        <v>591</v>
      </c>
      <c r="D18" s="89" t="s">
        <v>79</v>
      </c>
      <c r="E18" s="88"/>
      <c r="F18" s="88"/>
      <c r="G18" s="24"/>
      <c r="H18" s="24"/>
      <c r="I18" s="24"/>
      <c r="J18" s="24"/>
      <c r="K18" s="24"/>
      <c r="L18" s="24"/>
      <c r="M18" s="24" t="s">
        <v>592</v>
      </c>
      <c r="N18" s="24" t="s">
        <v>82</v>
      </c>
      <c r="O18" s="20">
        <v>9</v>
      </c>
      <c r="P18" s="9"/>
      <c r="Q18" s="21">
        <v>20</v>
      </c>
      <c r="R18" s="15" t="s">
        <v>83</v>
      </c>
      <c r="S18" s="15"/>
      <c r="T18" s="15"/>
      <c r="U18" s="15"/>
      <c r="V18" s="15"/>
      <c r="W18" s="15"/>
      <c r="X18" s="15"/>
      <c r="Y18" s="15"/>
      <c r="Z18" s="22" t="s">
        <v>84</v>
      </c>
    </row>
    <row r="19" spans="1:27">
      <c r="B19" s="23" t="s">
        <v>85</v>
      </c>
      <c r="C19" s="24" t="s">
        <v>593</v>
      </c>
      <c r="D19" s="89" t="s">
        <v>86</v>
      </c>
      <c r="E19" s="24" t="s">
        <v>87</v>
      </c>
      <c r="F19" s="88"/>
      <c r="G19" s="88"/>
      <c r="H19" s="24"/>
      <c r="I19" s="24"/>
      <c r="J19" s="24"/>
      <c r="K19" s="24"/>
      <c r="L19" s="24"/>
      <c r="M19" s="24" t="s">
        <v>594</v>
      </c>
      <c r="N19" s="24" t="s">
        <v>88</v>
      </c>
      <c r="O19" s="20">
        <v>10</v>
      </c>
      <c r="P19" s="9"/>
      <c r="Q19" s="21">
        <v>19</v>
      </c>
      <c r="R19" s="15" t="s">
        <v>28</v>
      </c>
      <c r="S19" s="15"/>
      <c r="T19" s="15"/>
      <c r="U19" s="15"/>
      <c r="V19" s="15"/>
      <c r="W19" s="15"/>
      <c r="X19" s="15"/>
      <c r="Y19" s="15"/>
      <c r="Z19" s="22" t="s">
        <v>9</v>
      </c>
    </row>
    <row r="20" spans="1:27">
      <c r="B20" s="23" t="s">
        <v>89</v>
      </c>
      <c r="C20" s="24" t="s">
        <v>89</v>
      </c>
      <c r="D20" s="88"/>
      <c r="E20" s="24"/>
      <c r="F20" s="89"/>
      <c r="G20" s="89"/>
      <c r="H20" s="24"/>
      <c r="I20" s="24"/>
      <c r="J20" s="24"/>
      <c r="K20" s="24"/>
      <c r="L20" s="24"/>
      <c r="M20" s="24" t="s">
        <v>595</v>
      </c>
      <c r="N20" s="24" t="s">
        <v>91</v>
      </c>
      <c r="O20" s="20">
        <v>11</v>
      </c>
      <c r="P20" s="9"/>
      <c r="Q20" s="21">
        <v>18</v>
      </c>
      <c r="R20" s="1" t="s">
        <v>92</v>
      </c>
      <c r="S20" s="1" t="s">
        <v>93</v>
      </c>
      <c r="U20" s="1" t="s">
        <v>94</v>
      </c>
      <c r="V20" s="1" t="s">
        <v>604</v>
      </c>
      <c r="X20" s="1" t="s">
        <v>603</v>
      </c>
      <c r="Y20" s="1" t="s">
        <v>95</v>
      </c>
      <c r="Z20" s="136" t="s">
        <v>106</v>
      </c>
      <c r="AA20" s="19" t="s">
        <v>96</v>
      </c>
    </row>
    <row r="21" spans="1:27">
      <c r="B21" s="23" t="s">
        <v>97</v>
      </c>
      <c r="C21" s="24" t="s">
        <v>97</v>
      </c>
      <c r="D21" s="89" t="s">
        <v>98</v>
      </c>
      <c r="E21" s="24" t="s">
        <v>100</v>
      </c>
      <c r="F21" s="88"/>
      <c r="G21" s="88"/>
      <c r="H21" s="24" t="s">
        <v>597</v>
      </c>
      <c r="I21" s="24"/>
      <c r="J21" s="24"/>
      <c r="K21" s="24"/>
      <c r="L21" s="24"/>
      <c r="M21" s="24" t="s">
        <v>596</v>
      </c>
      <c r="N21" s="24" t="s">
        <v>101</v>
      </c>
      <c r="O21" s="20">
        <v>12</v>
      </c>
      <c r="P21" s="9"/>
      <c r="Q21" s="21">
        <v>17</v>
      </c>
      <c r="R21" s="1" t="s">
        <v>102</v>
      </c>
      <c r="S21" s="1" t="s">
        <v>103</v>
      </c>
      <c r="U21" s="1" t="s">
        <v>104</v>
      </c>
      <c r="V21" s="1" t="s">
        <v>602</v>
      </c>
      <c r="X21" s="1" t="s">
        <v>601</v>
      </c>
      <c r="Y21" s="1" t="s">
        <v>105</v>
      </c>
      <c r="Z21" s="136" t="s">
        <v>96</v>
      </c>
      <c r="AA21" s="19" t="s">
        <v>106</v>
      </c>
    </row>
    <row r="22" spans="1:27">
      <c r="B22" s="22" t="s">
        <v>20</v>
      </c>
      <c r="C22" s="15" t="s">
        <v>19</v>
      </c>
      <c r="D22" s="15"/>
      <c r="E22" s="15"/>
      <c r="F22" s="15"/>
      <c r="G22" s="15"/>
      <c r="H22" s="15"/>
      <c r="I22" s="15"/>
      <c r="J22" s="15"/>
      <c r="K22" s="15"/>
      <c r="L22" s="15"/>
      <c r="M22" s="15"/>
      <c r="N22" s="15"/>
      <c r="O22" s="20">
        <v>13</v>
      </c>
      <c r="P22" s="9"/>
      <c r="Q22" s="21">
        <v>16</v>
      </c>
      <c r="R22" s="1" t="s">
        <v>107</v>
      </c>
      <c r="S22" s="1" t="s">
        <v>108</v>
      </c>
      <c r="U22" s="1" t="s">
        <v>109</v>
      </c>
      <c r="V22" s="1" t="s">
        <v>600</v>
      </c>
      <c r="X22" s="1" t="s">
        <v>599</v>
      </c>
      <c r="Y22" s="1" t="s">
        <v>110</v>
      </c>
      <c r="Z22" s="19"/>
    </row>
    <row r="23" spans="1:27">
      <c r="B23" s="25" t="s">
        <v>111</v>
      </c>
      <c r="C23" s="1" t="s">
        <v>112</v>
      </c>
      <c r="D23" s="1" t="s">
        <v>113</v>
      </c>
      <c r="M23" s="1" t="s">
        <v>598</v>
      </c>
      <c r="N23" s="1" t="s">
        <v>114</v>
      </c>
      <c r="O23" s="26">
        <v>14</v>
      </c>
      <c r="P23" s="27"/>
      <c r="Q23" s="28">
        <v>15</v>
      </c>
      <c r="R23" s="15" t="s">
        <v>115</v>
      </c>
      <c r="S23" s="15"/>
      <c r="T23" s="15"/>
      <c r="U23" s="15"/>
      <c r="V23" s="15"/>
      <c r="W23" s="15"/>
      <c r="X23" s="15"/>
      <c r="Y23" s="15"/>
      <c r="Z23" s="29" t="s">
        <v>115</v>
      </c>
    </row>
    <row r="26" spans="1:27">
      <c r="A26" s="30" t="s">
        <v>116</v>
      </c>
      <c r="B26" s="31"/>
      <c r="C26" s="32"/>
      <c r="D26" s="32"/>
      <c r="E26" s="32"/>
      <c r="F26" s="32"/>
      <c r="G26" s="32"/>
      <c r="H26" s="32"/>
      <c r="I26" s="32"/>
      <c r="J26" s="32"/>
      <c r="K26" s="32"/>
      <c r="L26" s="32"/>
      <c r="M26" s="32"/>
      <c r="N26" s="32"/>
      <c r="O26" s="32"/>
      <c r="P26" s="30" t="s">
        <v>117</v>
      </c>
      <c r="Q26" s="162" t="s">
        <v>118</v>
      </c>
      <c r="R26" s="162"/>
      <c r="S26" s="162"/>
      <c r="T26" s="162"/>
      <c r="U26" s="162"/>
      <c r="V26" s="33" t="s">
        <v>119</v>
      </c>
    </row>
    <row r="27" spans="1:27">
      <c r="A27" s="34">
        <v>1</v>
      </c>
      <c r="B27" s="90" t="s">
        <v>619</v>
      </c>
      <c r="C27" s="91"/>
      <c r="D27" s="91"/>
      <c r="E27" s="91"/>
      <c r="F27" s="91"/>
      <c r="G27" s="91"/>
      <c r="H27" s="91"/>
      <c r="I27" s="91"/>
      <c r="J27" s="91"/>
      <c r="K27" s="91"/>
      <c r="L27" s="91"/>
      <c r="M27" s="91"/>
      <c r="N27" s="36"/>
      <c r="O27" s="92"/>
      <c r="P27" s="37" t="s">
        <v>15</v>
      </c>
      <c r="Q27" s="163" t="s">
        <v>18</v>
      </c>
      <c r="R27" s="163"/>
      <c r="S27" s="163"/>
      <c r="T27" s="163"/>
      <c r="U27" s="163"/>
      <c r="V27" s="38" t="str">
        <f t="shared" ref="V27:V40" si="0">B10</f>
        <v>10K</v>
      </c>
    </row>
    <row r="28" spans="1:27">
      <c r="A28" s="34">
        <v>2</v>
      </c>
      <c r="B28" s="5" t="s">
        <v>21</v>
      </c>
      <c r="C28" s="93" t="s">
        <v>24</v>
      </c>
      <c r="D28" s="93" t="s">
        <v>580</v>
      </c>
      <c r="E28" s="93"/>
      <c r="F28" s="93" t="s">
        <v>23</v>
      </c>
      <c r="G28" s="93" t="s">
        <v>26</v>
      </c>
      <c r="H28" s="93"/>
      <c r="I28" s="93" t="s">
        <v>25</v>
      </c>
      <c r="J28" s="93"/>
      <c r="K28" s="93" t="s">
        <v>22</v>
      </c>
      <c r="L28" s="93" t="s">
        <v>581</v>
      </c>
      <c r="M28" s="93" t="s">
        <v>27</v>
      </c>
      <c r="N28" s="40"/>
      <c r="O28" s="94"/>
      <c r="P28" s="41"/>
      <c r="Q28" s="164"/>
      <c r="R28" s="164"/>
      <c r="S28" s="164"/>
      <c r="T28" s="164"/>
      <c r="U28" s="164"/>
      <c r="V28" s="42">
        <f t="shared" si="0"/>
        <v>0</v>
      </c>
    </row>
    <row r="29" spans="1:27">
      <c r="A29" s="34">
        <v>3</v>
      </c>
      <c r="B29" s="5" t="s">
        <v>29</v>
      </c>
      <c r="C29" s="93" t="s">
        <v>32</v>
      </c>
      <c r="D29" s="93" t="s">
        <v>582</v>
      </c>
      <c r="E29" s="93"/>
      <c r="F29" s="93"/>
      <c r="G29" s="93" t="s">
        <v>34</v>
      </c>
      <c r="H29" s="93"/>
      <c r="I29" s="93" t="s">
        <v>33</v>
      </c>
      <c r="J29" s="93"/>
      <c r="K29" s="93" t="s">
        <v>30</v>
      </c>
      <c r="L29" s="93" t="s">
        <v>583</v>
      </c>
      <c r="M29" s="93" t="s">
        <v>35</v>
      </c>
      <c r="N29" s="40"/>
      <c r="O29" s="94"/>
      <c r="P29" s="41"/>
      <c r="Q29" s="164"/>
      <c r="R29" s="164"/>
      <c r="S29" s="164"/>
      <c r="T29" s="164"/>
      <c r="U29" s="164"/>
      <c r="V29" s="42">
        <f t="shared" si="0"/>
        <v>0</v>
      </c>
    </row>
    <row r="30" spans="1:27">
      <c r="A30" s="34">
        <v>4</v>
      </c>
      <c r="B30" s="95" t="s">
        <v>40</v>
      </c>
      <c r="C30" s="96"/>
      <c r="D30" s="97" t="s">
        <v>80</v>
      </c>
      <c r="E30" s="97" t="s">
        <v>42</v>
      </c>
      <c r="F30" s="97" t="s">
        <v>31</v>
      </c>
      <c r="G30" s="96"/>
      <c r="H30" s="96"/>
      <c r="I30" s="97" t="s">
        <v>43</v>
      </c>
      <c r="J30" s="97"/>
      <c r="K30" s="97" t="s">
        <v>41</v>
      </c>
      <c r="L30" s="97" t="s">
        <v>584</v>
      </c>
      <c r="M30" s="97" t="s">
        <v>44</v>
      </c>
      <c r="N30" s="97"/>
      <c r="O30" s="97"/>
      <c r="P30" s="99" t="s">
        <v>120</v>
      </c>
      <c r="Q30" s="165" t="s">
        <v>121</v>
      </c>
      <c r="R30" s="165"/>
      <c r="S30" s="165"/>
      <c r="T30" s="165"/>
      <c r="U30" s="165"/>
      <c r="V30" s="100" t="str">
        <f t="shared" si="0"/>
        <v>PGD1</v>
      </c>
    </row>
    <row r="31" spans="1:27">
      <c r="A31" s="34">
        <v>5</v>
      </c>
      <c r="B31" s="95" t="s">
        <v>50</v>
      </c>
      <c r="C31" s="96"/>
      <c r="D31" s="97" t="s">
        <v>56</v>
      </c>
      <c r="E31" s="97" t="s">
        <v>52</v>
      </c>
      <c r="F31" s="96"/>
      <c r="G31" s="97" t="s">
        <v>586</v>
      </c>
      <c r="H31" s="96"/>
      <c r="I31" s="97" t="s">
        <v>53</v>
      </c>
      <c r="J31" s="97"/>
      <c r="K31" s="97" t="s">
        <v>51</v>
      </c>
      <c r="L31" s="97" t="s">
        <v>585</v>
      </c>
      <c r="M31" s="97" t="s">
        <v>54</v>
      </c>
      <c r="N31" s="97"/>
      <c r="O31" s="97"/>
      <c r="P31" s="99" t="s">
        <v>120</v>
      </c>
      <c r="Q31" s="165" t="s">
        <v>122</v>
      </c>
      <c r="R31" s="165"/>
      <c r="S31" s="165"/>
      <c r="T31" s="165"/>
      <c r="U31" s="165"/>
      <c r="V31" s="100" t="str">
        <f t="shared" si="0"/>
        <v>PGC1</v>
      </c>
    </row>
    <row r="32" spans="1:27">
      <c r="A32" s="34">
        <v>6</v>
      </c>
      <c r="B32" s="5"/>
      <c r="C32" s="93" t="s">
        <v>61</v>
      </c>
      <c r="D32" s="93" t="s">
        <v>60</v>
      </c>
      <c r="E32" s="93" t="s">
        <v>90</v>
      </c>
      <c r="F32" s="93"/>
      <c r="G32" s="93" t="s">
        <v>588</v>
      </c>
      <c r="H32" s="93"/>
      <c r="I32" s="93" t="s">
        <v>62</v>
      </c>
      <c r="J32" s="93"/>
      <c r="K32" s="93" t="s">
        <v>59</v>
      </c>
      <c r="L32" s="93" t="s">
        <v>587</v>
      </c>
      <c r="M32" s="93" t="s">
        <v>63</v>
      </c>
      <c r="N32" s="93"/>
      <c r="O32" s="93"/>
      <c r="P32" s="41"/>
      <c r="Q32" s="164"/>
      <c r="R32" s="164"/>
      <c r="S32" s="164"/>
      <c r="T32" s="164"/>
      <c r="U32" s="164"/>
      <c r="V32" s="42">
        <f t="shared" si="0"/>
        <v>0</v>
      </c>
    </row>
    <row r="33" spans="1:22">
      <c r="A33" s="34">
        <v>7</v>
      </c>
      <c r="B33" s="5"/>
      <c r="C33" s="93" t="s">
        <v>66</v>
      </c>
      <c r="D33" s="93" t="s">
        <v>65</v>
      </c>
      <c r="E33" s="93" t="s">
        <v>99</v>
      </c>
      <c r="F33" s="93"/>
      <c r="G33" s="93"/>
      <c r="H33" s="93" t="s">
        <v>67</v>
      </c>
      <c r="I33" s="93" t="s">
        <v>68</v>
      </c>
      <c r="J33" s="93"/>
      <c r="K33" s="93" t="s">
        <v>64</v>
      </c>
      <c r="L33" s="93" t="s">
        <v>589</v>
      </c>
      <c r="M33" s="93" t="s">
        <v>69</v>
      </c>
      <c r="N33" s="93"/>
      <c r="O33" s="93"/>
      <c r="P33" s="41"/>
      <c r="Q33" s="164"/>
      <c r="R33" s="164"/>
      <c r="S33" s="164"/>
      <c r="T33" s="164"/>
      <c r="U33" s="164"/>
      <c r="V33" s="42">
        <f t="shared" si="0"/>
        <v>0</v>
      </c>
    </row>
    <row r="34" spans="1:22">
      <c r="A34" s="34">
        <v>8</v>
      </c>
      <c r="B34" s="90" t="s">
        <v>28</v>
      </c>
      <c r="C34" s="91"/>
      <c r="D34" s="91"/>
      <c r="E34" s="91"/>
      <c r="F34" s="91"/>
      <c r="G34" s="91"/>
      <c r="H34" s="91"/>
      <c r="I34" s="91"/>
      <c r="J34" s="91"/>
      <c r="K34" s="91"/>
      <c r="L34" s="91"/>
      <c r="M34" s="91"/>
      <c r="N34" s="91"/>
      <c r="O34" s="91"/>
      <c r="P34" s="37" t="s">
        <v>15</v>
      </c>
      <c r="Q34" s="163" t="s">
        <v>9</v>
      </c>
      <c r="R34" s="163"/>
      <c r="S34" s="163"/>
      <c r="T34" s="163"/>
      <c r="U34" s="163"/>
      <c r="V34" s="38" t="str">
        <f t="shared" si="0"/>
        <v>GND</v>
      </c>
    </row>
    <row r="35" spans="1:22">
      <c r="A35" s="34">
        <v>9</v>
      </c>
      <c r="B35" s="95" t="s">
        <v>591</v>
      </c>
      <c r="C35" s="97" t="s">
        <v>79</v>
      </c>
      <c r="D35" s="96"/>
      <c r="E35" s="96"/>
      <c r="F35" s="98"/>
      <c r="G35" s="98"/>
      <c r="H35" s="98"/>
      <c r="I35" s="98"/>
      <c r="J35" s="98"/>
      <c r="K35" s="98"/>
      <c r="L35" s="98" t="s">
        <v>592</v>
      </c>
      <c r="M35" s="98" t="s">
        <v>82</v>
      </c>
      <c r="N35" s="98"/>
      <c r="O35" s="98"/>
      <c r="P35" s="99"/>
      <c r="Q35" s="165" t="s">
        <v>123</v>
      </c>
      <c r="R35" s="165"/>
      <c r="S35" s="165"/>
      <c r="T35" s="165"/>
      <c r="U35" s="165"/>
      <c r="V35" s="100" t="str">
        <f t="shared" si="0"/>
        <v>OSCI</v>
      </c>
    </row>
    <row r="36" spans="1:22">
      <c r="A36" s="34">
        <v>10</v>
      </c>
      <c r="B36" s="95" t="s">
        <v>593</v>
      </c>
      <c r="C36" s="97" t="s">
        <v>86</v>
      </c>
      <c r="D36" s="98" t="s">
        <v>87</v>
      </c>
      <c r="E36" s="96"/>
      <c r="F36" s="96"/>
      <c r="G36" s="98"/>
      <c r="H36" s="98"/>
      <c r="I36" s="98"/>
      <c r="J36" s="98"/>
      <c r="K36" s="98"/>
      <c r="L36" s="98" t="s">
        <v>594</v>
      </c>
      <c r="M36" s="98" t="s">
        <v>88</v>
      </c>
      <c r="N36" s="98"/>
      <c r="O36" s="98"/>
      <c r="P36" s="99"/>
      <c r="Q36" s="165" t="s">
        <v>123</v>
      </c>
      <c r="R36" s="165"/>
      <c r="S36" s="165"/>
      <c r="T36" s="165"/>
      <c r="U36" s="165"/>
      <c r="V36" s="100" t="str">
        <f t="shared" si="0"/>
        <v>OSCO</v>
      </c>
    </row>
    <row r="37" spans="1:22">
      <c r="A37" s="34">
        <v>11</v>
      </c>
      <c r="B37" s="95" t="s">
        <v>89</v>
      </c>
      <c r="C37" s="96"/>
      <c r="D37" s="98"/>
      <c r="E37" s="97"/>
      <c r="F37" s="97"/>
      <c r="G37" s="98"/>
      <c r="H37" s="98"/>
      <c r="I37" s="98"/>
      <c r="J37" s="98"/>
      <c r="K37" s="98"/>
      <c r="L37" s="98" t="s">
        <v>595</v>
      </c>
      <c r="M37" s="98" t="s">
        <v>91</v>
      </c>
      <c r="N37" s="98"/>
      <c r="O37" s="98"/>
      <c r="P37" s="99"/>
      <c r="Q37" s="165" t="s">
        <v>67</v>
      </c>
      <c r="R37" s="165"/>
      <c r="S37" s="165"/>
      <c r="T37" s="165"/>
      <c r="U37" s="165"/>
      <c r="V37" s="100" t="str">
        <f t="shared" si="0"/>
        <v>SOSCI</v>
      </c>
    </row>
    <row r="38" spans="1:22">
      <c r="A38" s="34">
        <v>12</v>
      </c>
      <c r="B38" s="95" t="s">
        <v>97</v>
      </c>
      <c r="C38" s="97" t="s">
        <v>98</v>
      </c>
      <c r="D38" s="98" t="s">
        <v>100</v>
      </c>
      <c r="E38" s="96"/>
      <c r="F38" s="96"/>
      <c r="G38" s="98" t="s">
        <v>597</v>
      </c>
      <c r="H38" s="98"/>
      <c r="I38" s="98"/>
      <c r="J38" s="98"/>
      <c r="K38" s="98"/>
      <c r="L38" s="98" t="s">
        <v>596</v>
      </c>
      <c r="M38" s="98" t="s">
        <v>101</v>
      </c>
      <c r="N38" s="98"/>
      <c r="O38" s="98"/>
      <c r="P38" s="99"/>
      <c r="Q38" s="165" t="s">
        <v>67</v>
      </c>
      <c r="R38" s="165"/>
      <c r="S38" s="165"/>
      <c r="T38" s="165"/>
      <c r="U38" s="165"/>
      <c r="V38" s="100" t="str">
        <f t="shared" si="0"/>
        <v>SOSCO</v>
      </c>
    </row>
    <row r="39" spans="1:22">
      <c r="A39" s="34">
        <v>13</v>
      </c>
      <c r="B39" s="90" t="s">
        <v>19</v>
      </c>
      <c r="C39" s="91"/>
      <c r="D39" s="91"/>
      <c r="E39" s="91"/>
      <c r="F39" s="91"/>
      <c r="G39" s="91"/>
      <c r="H39" s="91"/>
      <c r="I39" s="91"/>
      <c r="J39" s="91"/>
      <c r="K39" s="91"/>
      <c r="L39" s="91"/>
      <c r="M39" s="91"/>
      <c r="N39" s="36"/>
      <c r="O39" s="92"/>
      <c r="P39" s="37" t="s">
        <v>15</v>
      </c>
      <c r="Q39" s="163"/>
      <c r="R39" s="163"/>
      <c r="S39" s="163"/>
      <c r="T39" s="163"/>
      <c r="U39" s="163"/>
      <c r="V39" s="38" t="str">
        <f t="shared" si="0"/>
        <v>+3.3V</v>
      </c>
    </row>
    <row r="40" spans="1:22">
      <c r="A40" s="34">
        <v>14</v>
      </c>
      <c r="B40" s="5" t="s">
        <v>112</v>
      </c>
      <c r="C40" s="93" t="s">
        <v>113</v>
      </c>
      <c r="D40" s="93"/>
      <c r="E40" s="93"/>
      <c r="F40" s="93"/>
      <c r="G40" s="93"/>
      <c r="H40" s="93"/>
      <c r="I40" s="93"/>
      <c r="J40" s="93"/>
      <c r="K40" s="93"/>
      <c r="L40" s="93" t="s">
        <v>598</v>
      </c>
      <c r="M40" s="93" t="s">
        <v>114</v>
      </c>
      <c r="N40" s="40"/>
      <c r="O40" s="94"/>
      <c r="P40" s="41"/>
      <c r="Q40" s="164" t="s">
        <v>114</v>
      </c>
      <c r="R40" s="164"/>
      <c r="S40" s="164"/>
      <c r="T40" s="164"/>
      <c r="U40" s="164"/>
      <c r="V40" s="42" t="str">
        <f t="shared" si="0"/>
        <v>LED1</v>
      </c>
    </row>
    <row r="41" spans="1:22">
      <c r="A41" s="34">
        <v>15</v>
      </c>
      <c r="B41" s="90" t="s">
        <v>115</v>
      </c>
      <c r="C41" s="36"/>
      <c r="D41" s="43"/>
      <c r="E41" s="43"/>
      <c r="F41" s="43"/>
      <c r="G41" s="43"/>
      <c r="H41" s="43"/>
      <c r="I41" s="43"/>
      <c r="J41" s="43"/>
      <c r="K41" s="43"/>
      <c r="L41" s="43"/>
      <c r="M41" s="43"/>
      <c r="N41" s="43"/>
      <c r="O41" s="92"/>
      <c r="P41" s="37" t="s">
        <v>15</v>
      </c>
      <c r="Q41" s="163"/>
      <c r="R41" s="163"/>
      <c r="S41" s="163"/>
      <c r="T41" s="163"/>
      <c r="U41" s="163"/>
      <c r="V41" s="38" t="str">
        <f>Z23</f>
        <v>VBUS</v>
      </c>
    </row>
    <row r="42" spans="1:22">
      <c r="A42" s="34">
        <v>16</v>
      </c>
      <c r="B42" s="5" t="s">
        <v>107</v>
      </c>
      <c r="C42" s="93" t="s">
        <v>108</v>
      </c>
      <c r="D42" s="93"/>
      <c r="E42" s="93"/>
      <c r="F42" s="93" t="s">
        <v>600</v>
      </c>
      <c r="G42" s="93"/>
      <c r="H42" s="93"/>
      <c r="I42" s="93" t="s">
        <v>109</v>
      </c>
      <c r="J42" s="40"/>
      <c r="K42" s="93"/>
      <c r="L42" s="93" t="s">
        <v>599</v>
      </c>
      <c r="M42" s="93" t="s">
        <v>110</v>
      </c>
      <c r="N42" s="40"/>
      <c r="O42" s="94"/>
      <c r="P42" s="41"/>
      <c r="Q42" s="164"/>
      <c r="R42" s="164"/>
      <c r="S42" s="164"/>
      <c r="T42" s="164"/>
      <c r="U42" s="164"/>
      <c r="V42" s="42">
        <f>Z22</f>
        <v>0</v>
      </c>
    </row>
    <row r="43" spans="1:22">
      <c r="A43" s="34">
        <v>17</v>
      </c>
      <c r="B43" s="5" t="s">
        <v>102</v>
      </c>
      <c r="C43" s="93" t="s">
        <v>103</v>
      </c>
      <c r="D43" s="93"/>
      <c r="E43" s="93"/>
      <c r="F43" s="93" t="s">
        <v>602</v>
      </c>
      <c r="G43" s="93"/>
      <c r="H43" s="93"/>
      <c r="I43" s="93" t="s">
        <v>104</v>
      </c>
      <c r="J43" s="40"/>
      <c r="K43" s="93"/>
      <c r="L43" s="93" t="s">
        <v>601</v>
      </c>
      <c r="M43" s="93" t="s">
        <v>105</v>
      </c>
      <c r="N43" s="40"/>
      <c r="O43" s="94"/>
      <c r="P43" s="41" t="s">
        <v>927</v>
      </c>
      <c r="Q43" s="164" t="s">
        <v>124</v>
      </c>
      <c r="R43" s="164"/>
      <c r="S43" s="164"/>
      <c r="T43" s="164"/>
      <c r="U43" s="164"/>
      <c r="V43" s="135" t="str">
        <f>Z21</f>
        <v>RX(→TX)</v>
      </c>
    </row>
    <row r="44" spans="1:22">
      <c r="A44" s="34">
        <v>18</v>
      </c>
      <c r="B44" s="5" t="s">
        <v>92</v>
      </c>
      <c r="C44" s="93" t="s">
        <v>93</v>
      </c>
      <c r="D44" s="93"/>
      <c r="E44" s="93"/>
      <c r="F44" s="93" t="s">
        <v>604</v>
      </c>
      <c r="G44" s="93"/>
      <c r="H44" s="93"/>
      <c r="I44" s="93" t="s">
        <v>94</v>
      </c>
      <c r="J44" s="40"/>
      <c r="K44" s="93"/>
      <c r="L44" s="93" t="s">
        <v>603</v>
      </c>
      <c r="M44" s="93" t="s">
        <v>95</v>
      </c>
      <c r="N44" s="40"/>
      <c r="O44" s="94"/>
      <c r="P44" s="41" t="s">
        <v>928</v>
      </c>
      <c r="Q44" s="164" t="s">
        <v>124</v>
      </c>
      <c r="R44" s="164"/>
      <c r="S44" s="164"/>
      <c r="T44" s="164"/>
      <c r="U44" s="164"/>
      <c r="V44" s="135" t="str">
        <f>Z20</f>
        <v>TX(→RX)</v>
      </c>
    </row>
    <row r="45" spans="1:22">
      <c r="A45" s="34">
        <v>19</v>
      </c>
      <c r="B45" s="90" t="s">
        <v>28</v>
      </c>
      <c r="C45" s="36"/>
      <c r="D45" s="36"/>
      <c r="E45" s="36"/>
      <c r="F45" s="36"/>
      <c r="G45" s="36"/>
      <c r="H45" s="36"/>
      <c r="I45" s="36"/>
      <c r="J45" s="36"/>
      <c r="K45" s="36"/>
      <c r="L45" s="36"/>
      <c r="M45" s="36"/>
      <c r="N45" s="36"/>
      <c r="O45" s="92"/>
      <c r="P45" s="37" t="s">
        <v>15</v>
      </c>
      <c r="Q45" s="163" t="s">
        <v>125</v>
      </c>
      <c r="R45" s="163"/>
      <c r="S45" s="163"/>
      <c r="T45" s="163"/>
      <c r="U45" s="163"/>
      <c r="V45" s="38" t="str">
        <f>Z19</f>
        <v>GND</v>
      </c>
    </row>
    <row r="46" spans="1:22">
      <c r="A46" s="34">
        <v>20</v>
      </c>
      <c r="B46" s="90" t="s">
        <v>83</v>
      </c>
      <c r="C46" s="36"/>
      <c r="D46" s="36"/>
      <c r="E46" s="36"/>
      <c r="F46" s="36"/>
      <c r="G46" s="36"/>
      <c r="H46" s="36"/>
      <c r="I46" s="36"/>
      <c r="J46" s="36"/>
      <c r="K46" s="36"/>
      <c r="L46" s="36"/>
      <c r="M46" s="36"/>
      <c r="N46" s="36"/>
      <c r="O46" s="92"/>
      <c r="P46" s="37" t="s">
        <v>15</v>
      </c>
      <c r="Q46" s="163" t="s">
        <v>126</v>
      </c>
      <c r="R46" s="163"/>
      <c r="S46" s="163"/>
      <c r="T46" s="163"/>
      <c r="U46" s="163"/>
      <c r="V46" s="38" t="str">
        <f>Z18</f>
        <v>10uF</v>
      </c>
    </row>
    <row r="47" spans="1:22">
      <c r="A47" s="34">
        <v>21</v>
      </c>
      <c r="B47" s="5" t="s">
        <v>74</v>
      </c>
      <c r="C47" s="93"/>
      <c r="D47" s="93"/>
      <c r="E47" s="93"/>
      <c r="F47" s="93" t="s">
        <v>606</v>
      </c>
      <c r="G47" s="93"/>
      <c r="H47" s="93" t="s">
        <v>75</v>
      </c>
      <c r="I47" s="93"/>
      <c r="J47" s="40"/>
      <c r="K47" s="93"/>
      <c r="L47" s="93" t="s">
        <v>605</v>
      </c>
      <c r="M47" s="93" t="s">
        <v>76</v>
      </c>
      <c r="N47" s="40"/>
      <c r="O47" s="94"/>
      <c r="P47" s="41" t="s">
        <v>117</v>
      </c>
      <c r="Q47" s="39" t="s">
        <v>127</v>
      </c>
      <c r="R47" s="44"/>
      <c r="S47" s="44"/>
      <c r="T47" s="44"/>
      <c r="U47" s="45"/>
      <c r="V47" s="42" t="str">
        <f>Z17</f>
        <v>D+(→D-)</v>
      </c>
    </row>
    <row r="48" spans="1:22">
      <c r="A48" s="34">
        <v>22</v>
      </c>
      <c r="B48" s="5" t="s">
        <v>70</v>
      </c>
      <c r="C48" s="93"/>
      <c r="D48" s="93"/>
      <c r="E48" s="93"/>
      <c r="F48" s="93"/>
      <c r="G48" s="93"/>
      <c r="H48" s="93" t="s">
        <v>71</v>
      </c>
      <c r="I48" s="93"/>
      <c r="J48" s="40"/>
      <c r="K48" s="93"/>
      <c r="L48" s="93" t="s">
        <v>590</v>
      </c>
      <c r="M48" s="93" t="s">
        <v>72</v>
      </c>
      <c r="N48" s="40"/>
      <c r="O48" s="94"/>
      <c r="P48" s="41" t="s">
        <v>117</v>
      </c>
      <c r="Q48" s="164" t="s">
        <v>127</v>
      </c>
      <c r="R48" s="164"/>
      <c r="S48" s="164"/>
      <c r="T48" s="164"/>
      <c r="U48" s="164"/>
      <c r="V48" s="42" t="str">
        <f>Z16</f>
        <v>D-(→D+)</v>
      </c>
    </row>
    <row r="49" spans="1:22">
      <c r="A49" s="34">
        <v>23</v>
      </c>
      <c r="B49" s="90" t="s">
        <v>607</v>
      </c>
      <c r="C49" s="36"/>
      <c r="D49" s="43"/>
      <c r="E49" s="43"/>
      <c r="F49" s="43"/>
      <c r="G49" s="43"/>
      <c r="H49" s="43"/>
      <c r="I49" s="43"/>
      <c r="J49" s="43"/>
      <c r="K49" s="43"/>
      <c r="L49" s="43"/>
      <c r="M49" s="43"/>
      <c r="N49" s="43"/>
      <c r="O49" s="92"/>
      <c r="P49" s="37" t="s">
        <v>15</v>
      </c>
      <c r="Q49" s="163"/>
      <c r="R49" s="163"/>
      <c r="S49" s="163"/>
      <c r="T49" s="163"/>
      <c r="U49" s="163"/>
      <c r="V49" s="38" t="str">
        <f>Z15</f>
        <v>+3.3V</v>
      </c>
    </row>
    <row r="50" spans="1:22">
      <c r="A50" s="34">
        <v>24</v>
      </c>
      <c r="B50" s="5"/>
      <c r="C50" s="93" t="s">
        <v>609</v>
      </c>
      <c r="D50" s="93" t="s">
        <v>57</v>
      </c>
      <c r="E50" s="93"/>
      <c r="F50" s="93"/>
      <c r="G50" s="93"/>
      <c r="H50" s="93"/>
      <c r="I50" s="93"/>
      <c r="J50" s="40"/>
      <c r="K50" s="93" t="s">
        <v>55</v>
      </c>
      <c r="L50" s="93" t="s">
        <v>608</v>
      </c>
      <c r="M50" s="93" t="s">
        <v>58</v>
      </c>
      <c r="N50" s="40"/>
      <c r="O50" s="94"/>
      <c r="P50" s="41"/>
      <c r="Q50" s="164"/>
      <c r="R50" s="164"/>
      <c r="S50" s="164"/>
      <c r="T50" s="164"/>
      <c r="U50" s="164"/>
      <c r="V50" s="42">
        <f>Z14</f>
        <v>0</v>
      </c>
    </row>
    <row r="51" spans="1:22">
      <c r="A51" s="34">
        <v>25</v>
      </c>
      <c r="B51" s="5" t="s">
        <v>610</v>
      </c>
      <c r="C51" s="93" t="s">
        <v>46</v>
      </c>
      <c r="D51" s="93"/>
      <c r="E51" s="93" t="s">
        <v>612</v>
      </c>
      <c r="F51" s="93" t="s">
        <v>613</v>
      </c>
      <c r="G51" s="93"/>
      <c r="H51" s="93" t="s">
        <v>47</v>
      </c>
      <c r="I51" s="93"/>
      <c r="J51" s="40"/>
      <c r="K51" s="93" t="s">
        <v>45</v>
      </c>
      <c r="L51" s="93" t="s">
        <v>611</v>
      </c>
      <c r="M51" s="93" t="s">
        <v>48</v>
      </c>
      <c r="N51" s="40"/>
      <c r="O51" s="94"/>
      <c r="P51" s="41"/>
      <c r="Q51" s="164"/>
      <c r="R51" s="164"/>
      <c r="S51" s="164"/>
      <c r="T51" s="164"/>
      <c r="U51" s="164"/>
      <c r="V51" s="176" t="str">
        <f>Z13</f>
        <v>VBUSON</v>
      </c>
    </row>
    <row r="52" spans="1:22">
      <c r="A52" s="34">
        <v>26</v>
      </c>
      <c r="B52" s="5"/>
      <c r="C52" s="93" t="s">
        <v>37</v>
      </c>
      <c r="D52" s="93" t="s">
        <v>81</v>
      </c>
      <c r="E52" s="93" t="s">
        <v>615</v>
      </c>
      <c r="F52" s="93" t="s">
        <v>616</v>
      </c>
      <c r="G52" s="93"/>
      <c r="H52" s="93"/>
      <c r="I52" s="93"/>
      <c r="J52" s="40"/>
      <c r="K52" s="93" t="s">
        <v>36</v>
      </c>
      <c r="L52" s="93" t="s">
        <v>614</v>
      </c>
      <c r="M52" s="93" t="s">
        <v>38</v>
      </c>
      <c r="N52" s="40"/>
      <c r="O52" s="94"/>
      <c r="P52" s="41"/>
      <c r="Q52" s="164"/>
      <c r="R52" s="164"/>
      <c r="S52" s="164"/>
      <c r="T52" s="164"/>
      <c r="U52" s="164"/>
      <c r="V52" s="42">
        <f>Z12</f>
        <v>0</v>
      </c>
    </row>
    <row r="53" spans="1:22">
      <c r="A53" s="34">
        <v>27</v>
      </c>
      <c r="B53" s="35" t="s">
        <v>618</v>
      </c>
      <c r="C53" s="36"/>
      <c r="D53" s="36"/>
      <c r="E53" s="36"/>
      <c r="F53" s="36"/>
      <c r="G53" s="36"/>
      <c r="H53" s="36"/>
      <c r="I53" s="36"/>
      <c r="J53" s="36"/>
      <c r="K53" s="36"/>
      <c r="L53" s="36"/>
      <c r="M53" s="36"/>
      <c r="N53" s="36"/>
      <c r="O53" s="92"/>
      <c r="P53" s="37" t="s">
        <v>15</v>
      </c>
      <c r="Q53" s="163" t="s">
        <v>9</v>
      </c>
      <c r="R53" s="163"/>
      <c r="S53" s="163"/>
      <c r="T53" s="163"/>
      <c r="U53" s="163"/>
      <c r="V53" s="38" t="str">
        <f>Z11</f>
        <v>GND</v>
      </c>
    </row>
    <row r="54" spans="1:22">
      <c r="A54" s="34">
        <v>28</v>
      </c>
      <c r="B54" s="35" t="s">
        <v>617</v>
      </c>
      <c r="C54" s="36"/>
      <c r="D54" s="36"/>
      <c r="E54" s="36"/>
      <c r="F54" s="36"/>
      <c r="G54" s="36"/>
      <c r="H54" s="36"/>
      <c r="I54" s="36"/>
      <c r="J54" s="36"/>
      <c r="K54" s="36"/>
      <c r="L54" s="36"/>
      <c r="M54" s="36"/>
      <c r="N54" s="36"/>
      <c r="O54" s="92"/>
      <c r="P54" s="37" t="s">
        <v>15</v>
      </c>
      <c r="Q54" s="163" t="s">
        <v>20</v>
      </c>
      <c r="R54" s="163"/>
      <c r="S54" s="163"/>
      <c r="T54" s="163"/>
      <c r="U54" s="163"/>
      <c r="V54" s="38" t="str">
        <f>Z10</f>
        <v>+3.3V</v>
      </c>
    </row>
  </sheetData>
  <mergeCells count="28">
    <mergeCell ref="Q52:U52"/>
    <mergeCell ref="Q53:U53"/>
    <mergeCell ref="Q54:U54"/>
    <mergeCell ref="Q46:U46"/>
    <mergeCell ref="Q48:U48"/>
    <mergeCell ref="Q49:U49"/>
    <mergeCell ref="Q50:U50"/>
    <mergeCell ref="Q51:U51"/>
    <mergeCell ref="Q41:U41"/>
    <mergeCell ref="Q42:U42"/>
    <mergeCell ref="Q43:U43"/>
    <mergeCell ref="Q44:U44"/>
    <mergeCell ref="Q45:U45"/>
    <mergeCell ref="Q36:U36"/>
    <mergeCell ref="Q37:U37"/>
    <mergeCell ref="Q38:U38"/>
    <mergeCell ref="Q39:U39"/>
    <mergeCell ref="Q40:U40"/>
    <mergeCell ref="Q31:U31"/>
    <mergeCell ref="Q32:U32"/>
    <mergeCell ref="Q33:U33"/>
    <mergeCell ref="Q34:U34"/>
    <mergeCell ref="Q35:U35"/>
    <mergeCell ref="Q26:U26"/>
    <mergeCell ref="Q27:U27"/>
    <mergeCell ref="Q28:U28"/>
    <mergeCell ref="Q29:U29"/>
    <mergeCell ref="Q30:U30"/>
  </mergeCells>
  <phoneticPr fontId="8"/>
  <pageMargins left="0.78749999999999998" right="0.78749999999999998" top="0.98402777777777795" bottom="0.98402777777777795" header="0.51180555555555496" footer="0.51180555555555496"/>
  <pageSetup paperSize="9" firstPageNumber="0" orientation="portrait" horizontalDpi="300" verticalDpi="300" r:id="rId1"/>
  <headerFooter>
    <oddHeader>&amp;R&amp;D</oddHeader>
    <oddFooter>&amp;L&amp;F/&amp;A&amp;R&amp;P/&amp;N</oddFooter>
  </headerFooter>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97:AMK200"/>
  <sheetViews>
    <sheetView topLeftCell="A19" zoomScale="90" zoomScaleNormal="90" workbookViewId="0">
      <selection activeCell="H96" sqref="H96"/>
    </sheetView>
  </sheetViews>
  <sheetFormatPr defaultRowHeight="13.5"/>
  <cols>
    <col min="1" max="3" width="9" style="48" customWidth="1"/>
    <col min="4" max="4" width="33" style="48" customWidth="1"/>
    <col min="5" max="7" width="9" style="48" customWidth="1"/>
    <col min="8" max="8" width="35.125" style="48" customWidth="1"/>
    <col min="9" max="11" width="9" style="48" customWidth="1"/>
    <col min="12" max="12" width="20.25" style="48" customWidth="1"/>
    <col min="13" max="1025" width="9" style="48" customWidth="1"/>
  </cols>
  <sheetData>
    <row r="97" spans="2:2">
      <c r="B97" s="48" t="s">
        <v>174</v>
      </c>
    </row>
    <row r="124" spans="2:9">
      <c r="B124" s="48" t="s">
        <v>175</v>
      </c>
    </row>
    <row r="125" spans="2:9">
      <c r="I125" s="48" t="s">
        <v>176</v>
      </c>
    </row>
    <row r="149" spans="1:12">
      <c r="B149" s="48" t="s">
        <v>177</v>
      </c>
      <c r="F149" s="48" t="s">
        <v>178</v>
      </c>
      <c r="J149" s="48" t="s">
        <v>179</v>
      </c>
    </row>
    <row r="150" spans="1:12">
      <c r="A150" s="48" t="s">
        <v>180</v>
      </c>
    </row>
    <row r="151" spans="1:12">
      <c r="B151" s="48" t="s">
        <v>181</v>
      </c>
      <c r="D151" s="48" t="s">
        <v>182</v>
      </c>
      <c r="F151" s="48" t="s">
        <v>181</v>
      </c>
      <c r="H151" s="48" t="s">
        <v>182</v>
      </c>
      <c r="J151" s="48" t="s">
        <v>181</v>
      </c>
      <c r="L151" s="48" t="s">
        <v>182</v>
      </c>
    </row>
    <row r="152" spans="1:12">
      <c r="B152" s="48" t="s">
        <v>183</v>
      </c>
      <c r="D152" s="48" t="s">
        <v>184</v>
      </c>
      <c r="F152" s="48" t="s">
        <v>183</v>
      </c>
      <c r="H152" s="48" t="s">
        <v>185</v>
      </c>
      <c r="J152" s="48" t="s">
        <v>183</v>
      </c>
      <c r="L152" s="48" t="s">
        <v>185</v>
      </c>
    </row>
    <row r="153" spans="1:12">
      <c r="B153" s="48" t="s">
        <v>186</v>
      </c>
      <c r="D153" s="48" t="s">
        <v>187</v>
      </c>
      <c r="F153" s="48" t="s">
        <v>188</v>
      </c>
      <c r="H153" s="48" t="s">
        <v>189</v>
      </c>
      <c r="J153" s="48" t="s">
        <v>186</v>
      </c>
      <c r="L153" s="48" t="s">
        <v>187</v>
      </c>
    </row>
    <row r="154" spans="1:12">
      <c r="B154" s="48" t="s">
        <v>190</v>
      </c>
      <c r="D154" s="48" t="s">
        <v>191</v>
      </c>
      <c r="F154" s="48" t="s">
        <v>190</v>
      </c>
      <c r="H154" s="48" t="s">
        <v>191</v>
      </c>
      <c r="J154" s="48" t="s">
        <v>190</v>
      </c>
      <c r="L154" s="48" t="s">
        <v>191</v>
      </c>
    </row>
    <row r="155" spans="1:12">
      <c r="B155" s="48" t="s">
        <v>190</v>
      </c>
      <c r="D155" s="48" t="s">
        <v>192</v>
      </c>
      <c r="F155" s="48" t="s">
        <v>190</v>
      </c>
      <c r="H155" s="48" t="s">
        <v>192</v>
      </c>
      <c r="J155" s="48" t="s">
        <v>190</v>
      </c>
      <c r="L155" s="48" t="s">
        <v>192</v>
      </c>
    </row>
    <row r="156" spans="1:12">
      <c r="B156" s="48" t="s">
        <v>190</v>
      </c>
      <c r="D156" s="48" t="s">
        <v>193</v>
      </c>
      <c r="F156" s="48" t="s">
        <v>190</v>
      </c>
      <c r="H156" s="48" t="s">
        <v>193</v>
      </c>
      <c r="J156" s="48" t="s">
        <v>190</v>
      </c>
      <c r="L156" s="48" t="s">
        <v>193</v>
      </c>
    </row>
    <row r="157" spans="1:12">
      <c r="B157" s="48" t="s">
        <v>194</v>
      </c>
      <c r="D157" s="48" t="s">
        <v>195</v>
      </c>
      <c r="F157" s="48" t="s">
        <v>194</v>
      </c>
      <c r="H157" s="48" t="s">
        <v>195</v>
      </c>
      <c r="J157" s="48" t="s">
        <v>196</v>
      </c>
      <c r="L157" s="48" t="s">
        <v>197</v>
      </c>
    </row>
    <row r="158" spans="1:12">
      <c r="B158" s="48" t="s">
        <v>198</v>
      </c>
      <c r="D158" s="48" t="s">
        <v>199</v>
      </c>
      <c r="F158" s="48" t="s">
        <v>200</v>
      </c>
      <c r="H158" s="48" t="s">
        <v>201</v>
      </c>
      <c r="J158" s="48" t="s">
        <v>202</v>
      </c>
      <c r="L158" s="48" t="s">
        <v>203</v>
      </c>
    </row>
    <row r="159" spans="1:12">
      <c r="B159" s="48" t="s">
        <v>204</v>
      </c>
      <c r="D159" s="48" t="s">
        <v>205</v>
      </c>
      <c r="F159" s="48" t="s">
        <v>206</v>
      </c>
      <c r="H159" s="48" t="s">
        <v>207</v>
      </c>
      <c r="J159" s="48" t="s">
        <v>208</v>
      </c>
      <c r="L159" s="48" t="s">
        <v>209</v>
      </c>
    </row>
    <row r="160" spans="1:12">
      <c r="B160" s="48" t="s">
        <v>210</v>
      </c>
      <c r="D160" s="48" t="s">
        <v>211</v>
      </c>
      <c r="F160" s="48" t="s">
        <v>212</v>
      </c>
      <c r="H160" s="48" t="s">
        <v>213</v>
      </c>
      <c r="J160" s="48" t="s">
        <v>186</v>
      </c>
      <c r="L160" s="48" t="s">
        <v>214</v>
      </c>
    </row>
    <row r="161" spans="1:12">
      <c r="B161" s="48" t="s">
        <v>183</v>
      </c>
      <c r="D161" s="48" t="s">
        <v>215</v>
      </c>
      <c r="F161" s="48" t="s">
        <v>183</v>
      </c>
      <c r="H161" s="48" t="s">
        <v>215</v>
      </c>
      <c r="J161" s="48" t="s">
        <v>190</v>
      </c>
      <c r="L161" s="48" t="s">
        <v>216</v>
      </c>
    </row>
    <row r="162" spans="1:12">
      <c r="B162" s="48" t="s">
        <v>217</v>
      </c>
      <c r="D162" s="48" t="s">
        <v>218</v>
      </c>
      <c r="F162" s="48" t="s">
        <v>217</v>
      </c>
      <c r="H162" s="48" t="s">
        <v>218</v>
      </c>
      <c r="J162" s="48" t="s">
        <v>217</v>
      </c>
      <c r="L162" s="48" t="s">
        <v>218</v>
      </c>
    </row>
    <row r="163" spans="1:12">
      <c r="B163" s="48" t="s">
        <v>219</v>
      </c>
      <c r="D163" s="48" t="s">
        <v>220</v>
      </c>
      <c r="F163" s="48" t="s">
        <v>219</v>
      </c>
      <c r="H163" s="48" t="s">
        <v>220</v>
      </c>
      <c r="J163" s="48" t="s">
        <v>190</v>
      </c>
      <c r="L163" s="48" t="s">
        <v>221</v>
      </c>
    </row>
    <row r="164" spans="1:12">
      <c r="B164" s="48" t="s">
        <v>183</v>
      </c>
      <c r="D164" s="47" t="s">
        <v>222</v>
      </c>
      <c r="F164" s="48" t="s">
        <v>183</v>
      </c>
      <c r="H164" s="47" t="s">
        <v>222</v>
      </c>
      <c r="J164" s="48" t="s">
        <v>183</v>
      </c>
      <c r="L164" s="47" t="s">
        <v>222</v>
      </c>
    </row>
    <row r="166" spans="1:12">
      <c r="A166" s="48" t="s">
        <v>223</v>
      </c>
    </row>
    <row r="167" spans="1:12">
      <c r="B167" s="48" t="s">
        <v>224</v>
      </c>
      <c r="D167" s="48" t="s">
        <v>225</v>
      </c>
      <c r="F167" s="48" t="s">
        <v>224</v>
      </c>
      <c r="H167" s="48" t="s">
        <v>225</v>
      </c>
      <c r="J167" s="48" t="s">
        <v>224</v>
      </c>
      <c r="L167" s="48" t="s">
        <v>225</v>
      </c>
    </row>
    <row r="168" spans="1:12">
      <c r="B168" s="48" t="s">
        <v>217</v>
      </c>
      <c r="D168" s="48" t="s">
        <v>226</v>
      </c>
      <c r="F168" s="48" t="s">
        <v>217</v>
      </c>
      <c r="H168" s="48" t="s">
        <v>227</v>
      </c>
      <c r="J168" s="48" t="s">
        <v>217</v>
      </c>
      <c r="L168" s="48" t="s">
        <v>227</v>
      </c>
    </row>
    <row r="169" spans="1:12">
      <c r="B169" s="48" t="s">
        <v>228</v>
      </c>
      <c r="D169" s="48" t="s">
        <v>229</v>
      </c>
      <c r="F169" s="48" t="s">
        <v>228</v>
      </c>
      <c r="H169" s="48" t="s">
        <v>229</v>
      </c>
      <c r="J169" s="48" t="s">
        <v>230</v>
      </c>
      <c r="L169" s="48" t="s">
        <v>231</v>
      </c>
    </row>
    <row r="170" spans="1:12">
      <c r="B170" s="48" t="s">
        <v>183</v>
      </c>
      <c r="D170" s="47" t="s">
        <v>232</v>
      </c>
      <c r="F170" s="48" t="s">
        <v>183</v>
      </c>
      <c r="H170" s="47" t="s">
        <v>232</v>
      </c>
      <c r="J170" s="48" t="s">
        <v>183</v>
      </c>
      <c r="L170" s="47" t="s">
        <v>232</v>
      </c>
    </row>
    <row r="171" spans="1:12">
      <c r="B171" s="48" t="s">
        <v>183</v>
      </c>
      <c r="D171" s="48" t="s">
        <v>233</v>
      </c>
      <c r="F171" s="48" t="s">
        <v>183</v>
      </c>
      <c r="H171" s="48" t="s">
        <v>233</v>
      </c>
      <c r="J171" s="48" t="s">
        <v>183</v>
      </c>
      <c r="L171" s="48" t="s">
        <v>233</v>
      </c>
    </row>
    <row r="172" spans="1:12">
      <c r="B172" s="48" t="s">
        <v>190</v>
      </c>
      <c r="D172" s="48" t="s">
        <v>234</v>
      </c>
      <c r="F172" s="48" t="s">
        <v>190</v>
      </c>
      <c r="H172" s="48" t="s">
        <v>234</v>
      </c>
      <c r="J172" s="48" t="s">
        <v>190</v>
      </c>
      <c r="L172" s="48" t="s">
        <v>234</v>
      </c>
    </row>
    <row r="173" spans="1:12">
      <c r="B173" s="48" t="s">
        <v>235</v>
      </c>
      <c r="D173" s="48" t="s">
        <v>236</v>
      </c>
      <c r="F173" s="48" t="s">
        <v>235</v>
      </c>
      <c r="H173" s="48" t="s">
        <v>236</v>
      </c>
      <c r="J173" s="48" t="s">
        <v>237</v>
      </c>
      <c r="L173" s="48" t="s">
        <v>236</v>
      </c>
    </row>
    <row r="174" spans="1:12">
      <c r="B174" s="48" t="s">
        <v>238</v>
      </c>
      <c r="D174" s="48" t="s">
        <v>239</v>
      </c>
      <c r="F174" s="48" t="s">
        <v>240</v>
      </c>
      <c r="H174" s="48" t="s">
        <v>241</v>
      </c>
      <c r="J174" s="48" t="s">
        <v>242</v>
      </c>
      <c r="L174" s="48" t="s">
        <v>243</v>
      </c>
    </row>
    <row r="176" spans="1:12">
      <c r="J176" s="48" t="s">
        <v>244</v>
      </c>
    </row>
    <row r="177" spans="3:12">
      <c r="C177" s="48" t="s">
        <v>224</v>
      </c>
      <c r="D177" s="48" t="s">
        <v>225</v>
      </c>
      <c r="G177" s="48" t="s">
        <v>224</v>
      </c>
      <c r="H177" s="48" t="s">
        <v>225</v>
      </c>
      <c r="K177" s="48" t="s">
        <v>224</v>
      </c>
      <c r="L177" s="48" t="s">
        <v>225</v>
      </c>
    </row>
    <row r="178" spans="3:12">
      <c r="C178" s="48" t="s">
        <v>245</v>
      </c>
      <c r="D178" s="47" t="s">
        <v>246</v>
      </c>
      <c r="G178" s="48" t="s">
        <v>245</v>
      </c>
      <c r="H178" s="47" t="s">
        <v>247</v>
      </c>
      <c r="K178" s="48" t="s">
        <v>245</v>
      </c>
      <c r="L178" s="47" t="s">
        <v>247</v>
      </c>
    </row>
    <row r="179" spans="3:12">
      <c r="C179" s="48" t="s">
        <v>190</v>
      </c>
      <c r="D179" s="48" t="s">
        <v>248</v>
      </c>
      <c r="G179" s="48" t="s">
        <v>190</v>
      </c>
      <c r="H179" s="48" t="s">
        <v>248</v>
      </c>
      <c r="K179" s="48" t="s">
        <v>190</v>
      </c>
      <c r="L179" s="48" t="s">
        <v>248</v>
      </c>
    </row>
    <row r="180" spans="3:12">
      <c r="C180" s="48" t="s">
        <v>190</v>
      </c>
      <c r="D180" s="48" t="s">
        <v>249</v>
      </c>
      <c r="G180" s="48" t="s">
        <v>190</v>
      </c>
      <c r="H180" s="48" t="s">
        <v>249</v>
      </c>
      <c r="K180" s="48" t="s">
        <v>190</v>
      </c>
      <c r="L180" s="48" t="s">
        <v>249</v>
      </c>
    </row>
    <row r="181" spans="3:12">
      <c r="C181" s="48" t="s">
        <v>217</v>
      </c>
      <c r="D181" s="47" t="s">
        <v>250</v>
      </c>
      <c r="G181" s="48" t="s">
        <v>217</v>
      </c>
      <c r="H181" s="47" t="s">
        <v>250</v>
      </c>
      <c r="K181" s="48" t="s">
        <v>183</v>
      </c>
      <c r="L181" s="47" t="s">
        <v>251</v>
      </c>
    </row>
    <row r="182" spans="3:12">
      <c r="C182" s="47" t="s">
        <v>196</v>
      </c>
      <c r="D182" s="47" t="s">
        <v>252</v>
      </c>
      <c r="G182" s="47" t="s">
        <v>196</v>
      </c>
      <c r="H182" s="47" t="s">
        <v>252</v>
      </c>
      <c r="K182" s="48" t="s">
        <v>219</v>
      </c>
      <c r="L182" s="48" t="s">
        <v>253</v>
      </c>
    </row>
    <row r="183" spans="3:12">
      <c r="C183" s="47" t="s">
        <v>254</v>
      </c>
      <c r="D183" s="47" t="s">
        <v>255</v>
      </c>
      <c r="G183" s="47" t="s">
        <v>254</v>
      </c>
      <c r="H183" s="47" t="s">
        <v>255</v>
      </c>
      <c r="K183" s="48" t="s">
        <v>183</v>
      </c>
      <c r="L183" s="48" t="s">
        <v>256</v>
      </c>
    </row>
    <row r="184" spans="3:12">
      <c r="C184" s="47" t="s">
        <v>257</v>
      </c>
      <c r="D184" s="47" t="s">
        <v>258</v>
      </c>
      <c r="G184" s="47" t="s">
        <v>257</v>
      </c>
      <c r="H184" s="47" t="s">
        <v>258</v>
      </c>
      <c r="K184" s="48" t="s">
        <v>217</v>
      </c>
      <c r="L184" s="48" t="s">
        <v>259</v>
      </c>
    </row>
    <row r="185" spans="3:12">
      <c r="C185" s="48" t="s">
        <v>190</v>
      </c>
      <c r="D185" s="48" t="s">
        <v>260</v>
      </c>
      <c r="G185" s="48" t="s">
        <v>190</v>
      </c>
      <c r="H185" s="48" t="s">
        <v>260</v>
      </c>
      <c r="K185" s="48" t="s">
        <v>190</v>
      </c>
      <c r="L185" s="48" t="s">
        <v>260</v>
      </c>
    </row>
    <row r="187" spans="3:12">
      <c r="C187" s="48" t="s">
        <v>261</v>
      </c>
      <c r="D187" s="48" t="s">
        <v>262</v>
      </c>
      <c r="G187" s="48" t="s">
        <v>261</v>
      </c>
      <c r="H187" s="48" t="s">
        <v>262</v>
      </c>
      <c r="K187" s="48" t="s">
        <v>224</v>
      </c>
      <c r="L187" s="48" t="s">
        <v>225</v>
      </c>
    </row>
    <row r="188" spans="3:12">
      <c r="C188" s="48" t="s">
        <v>263</v>
      </c>
      <c r="D188" s="48" t="s">
        <v>264</v>
      </c>
      <c r="G188" s="48" t="s">
        <v>263</v>
      </c>
      <c r="H188" s="48" t="s">
        <v>264</v>
      </c>
      <c r="K188" s="48" t="s">
        <v>265</v>
      </c>
      <c r="L188" s="47" t="s">
        <v>266</v>
      </c>
    </row>
    <row r="189" spans="3:12">
      <c r="C189" s="48" t="s">
        <v>267</v>
      </c>
      <c r="D189" s="47" t="s">
        <v>268</v>
      </c>
      <c r="G189" s="48" t="s">
        <v>217</v>
      </c>
      <c r="H189" s="47" t="s">
        <v>269</v>
      </c>
      <c r="K189" s="48" t="s">
        <v>270</v>
      </c>
      <c r="L189" s="48" t="s">
        <v>271</v>
      </c>
    </row>
    <row r="190" spans="3:12">
      <c r="C190" s="48" t="s">
        <v>217</v>
      </c>
      <c r="D190" s="48" t="s">
        <v>272</v>
      </c>
      <c r="G190" s="48" t="s">
        <v>217</v>
      </c>
      <c r="H190" s="48" t="s">
        <v>272</v>
      </c>
      <c r="K190" s="48" t="s">
        <v>190</v>
      </c>
      <c r="L190" s="48" t="s">
        <v>273</v>
      </c>
    </row>
    <row r="191" spans="3:12">
      <c r="C191" s="48" t="s">
        <v>274</v>
      </c>
      <c r="D191" s="48" t="s">
        <v>275</v>
      </c>
      <c r="G191" s="48" t="s">
        <v>274</v>
      </c>
      <c r="H191" s="48" t="s">
        <v>275</v>
      </c>
      <c r="K191" s="48" t="s">
        <v>183</v>
      </c>
      <c r="L191" s="48" t="s">
        <v>276</v>
      </c>
    </row>
    <row r="192" spans="3:12">
      <c r="C192" s="48" t="s">
        <v>277</v>
      </c>
      <c r="D192" s="48" t="s">
        <v>278</v>
      </c>
      <c r="G192" s="48" t="s">
        <v>190</v>
      </c>
      <c r="H192" s="48" t="s">
        <v>279</v>
      </c>
      <c r="K192" s="48" t="s">
        <v>280</v>
      </c>
      <c r="L192" s="48" t="s">
        <v>281</v>
      </c>
    </row>
    <row r="193" spans="3:12">
      <c r="K193" s="48" t="s">
        <v>282</v>
      </c>
      <c r="L193" s="48" t="s">
        <v>283</v>
      </c>
    </row>
    <row r="194" spans="3:12">
      <c r="C194" s="48" t="s">
        <v>261</v>
      </c>
      <c r="D194" s="48" t="s">
        <v>262</v>
      </c>
      <c r="G194" s="48" t="s">
        <v>261</v>
      </c>
      <c r="H194" s="48" t="s">
        <v>262</v>
      </c>
    </row>
    <row r="195" spans="3:12">
      <c r="C195" s="48" t="s">
        <v>263</v>
      </c>
      <c r="D195" s="48" t="s">
        <v>264</v>
      </c>
      <c r="G195" s="48" t="s">
        <v>263</v>
      </c>
      <c r="H195" s="48" t="s">
        <v>264</v>
      </c>
      <c r="K195" s="48" t="s">
        <v>261</v>
      </c>
      <c r="L195" s="48" t="s">
        <v>262</v>
      </c>
    </row>
    <row r="196" spans="3:12">
      <c r="C196" s="48" t="s">
        <v>217</v>
      </c>
      <c r="D196" s="47" t="s">
        <v>269</v>
      </c>
      <c r="G196" s="48" t="s">
        <v>267</v>
      </c>
      <c r="H196" s="47" t="s">
        <v>268</v>
      </c>
      <c r="K196" s="48" t="s">
        <v>263</v>
      </c>
      <c r="L196" s="47" t="s">
        <v>264</v>
      </c>
    </row>
    <row r="197" spans="3:12">
      <c r="C197" s="48" t="s">
        <v>217</v>
      </c>
      <c r="D197" s="48" t="s">
        <v>272</v>
      </c>
      <c r="G197" s="48" t="s">
        <v>217</v>
      </c>
      <c r="H197" s="48" t="s">
        <v>272</v>
      </c>
      <c r="K197" s="48" t="s">
        <v>267</v>
      </c>
      <c r="L197" s="47" t="s">
        <v>268</v>
      </c>
    </row>
    <row r="198" spans="3:12">
      <c r="C198" s="48" t="s">
        <v>274</v>
      </c>
      <c r="D198" s="48" t="s">
        <v>275</v>
      </c>
      <c r="G198" s="48" t="s">
        <v>274</v>
      </c>
      <c r="H198" s="48" t="s">
        <v>275</v>
      </c>
      <c r="K198" s="48" t="s">
        <v>219</v>
      </c>
      <c r="L198" s="48" t="s">
        <v>284</v>
      </c>
    </row>
    <row r="199" spans="3:12">
      <c r="C199" s="48" t="s">
        <v>277</v>
      </c>
      <c r="D199" s="48" t="s">
        <v>278</v>
      </c>
      <c r="G199" s="48" t="s">
        <v>190</v>
      </c>
      <c r="H199" s="48" t="s">
        <v>279</v>
      </c>
      <c r="K199" s="48" t="s">
        <v>285</v>
      </c>
      <c r="L199" s="48" t="s">
        <v>286</v>
      </c>
    </row>
    <row r="200" spans="3:12">
      <c r="K200" s="48" t="s">
        <v>287</v>
      </c>
      <c r="L200" s="48" t="s">
        <v>288</v>
      </c>
    </row>
  </sheetData>
  <phoneticPr fontId="8"/>
  <pageMargins left="0.7" right="0.7" top="0.75" bottom="0.75" header="0.51180555555555496" footer="0.51180555555555496"/>
  <pageSetup paperSize="9" firstPageNumber="0" orientation="portrait" horizontalDpi="300" verticalDpi="30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2:AMK332"/>
  <sheetViews>
    <sheetView topLeftCell="A131" zoomScale="89" zoomScaleNormal="90" workbookViewId="0">
      <selection activeCell="P177" sqref="P177"/>
    </sheetView>
  </sheetViews>
  <sheetFormatPr defaultRowHeight="13.5"/>
  <cols>
    <col min="1" max="1" width="8.75" style="52" customWidth="1"/>
    <col min="2" max="2" width="11.375" style="52" customWidth="1"/>
    <col min="3" max="1025" width="8.75" style="52" customWidth="1"/>
  </cols>
  <sheetData>
    <row r="2" spans="2:3">
      <c r="B2" s="52" t="s">
        <v>289</v>
      </c>
      <c r="C2" s="52" t="s">
        <v>290</v>
      </c>
    </row>
    <row r="3" spans="2:3">
      <c r="C3" s="52" t="s">
        <v>291</v>
      </c>
    </row>
    <row r="4" spans="2:3">
      <c r="C4" s="52" t="s">
        <v>292</v>
      </c>
    </row>
    <row r="5" spans="2:3">
      <c r="B5" s="52" t="s">
        <v>293</v>
      </c>
      <c r="C5" s="52" t="s">
        <v>294</v>
      </c>
    </row>
    <row r="6" spans="2:3">
      <c r="C6" s="52" t="s">
        <v>295</v>
      </c>
    </row>
    <row r="8" spans="2:3">
      <c r="B8" s="52" t="s">
        <v>296</v>
      </c>
      <c r="C8" s="52" t="s">
        <v>297</v>
      </c>
    </row>
    <row r="9" spans="2:3">
      <c r="C9" s="52" t="s">
        <v>298</v>
      </c>
    </row>
    <row r="10" spans="2:3">
      <c r="B10" s="52" t="s">
        <v>299</v>
      </c>
      <c r="C10" s="52" t="s">
        <v>300</v>
      </c>
    </row>
    <row r="11" spans="2:3">
      <c r="C11" s="52" t="s">
        <v>301</v>
      </c>
    </row>
    <row r="12" spans="2:3">
      <c r="C12" s="52" t="s">
        <v>302</v>
      </c>
    </row>
    <row r="14" spans="2:3">
      <c r="B14" s="52" t="s">
        <v>303</v>
      </c>
      <c r="C14" s="52" t="s">
        <v>304</v>
      </c>
    </row>
    <row r="15" spans="2:3">
      <c r="C15" s="52" t="s">
        <v>305</v>
      </c>
    </row>
    <row r="16" spans="2:3">
      <c r="B16" s="52" t="s">
        <v>306</v>
      </c>
      <c r="C16" s="52" t="s">
        <v>307</v>
      </c>
    </row>
    <row r="17" spans="2:3">
      <c r="C17" s="52" t="s">
        <v>308</v>
      </c>
    </row>
    <row r="18" spans="2:3">
      <c r="C18" s="52" t="s">
        <v>309</v>
      </c>
    </row>
    <row r="19" spans="2:3">
      <c r="C19" s="52" t="s">
        <v>310</v>
      </c>
    </row>
    <row r="21" spans="2:3">
      <c r="B21" s="52" t="s">
        <v>311</v>
      </c>
      <c r="C21" s="52" t="s">
        <v>312</v>
      </c>
    </row>
    <row r="22" spans="2:3">
      <c r="C22" s="52" t="s">
        <v>313</v>
      </c>
    </row>
    <row r="23" spans="2:3">
      <c r="B23" s="52" t="s">
        <v>314</v>
      </c>
      <c r="C23" s="52" t="s">
        <v>315</v>
      </c>
    </row>
    <row r="24" spans="2:3">
      <c r="C24" s="52" t="s">
        <v>316</v>
      </c>
    </row>
    <row r="25" spans="2:3">
      <c r="B25" s="52" t="s">
        <v>317</v>
      </c>
      <c r="C25" s="52" t="s">
        <v>318</v>
      </c>
    </row>
    <row r="26" spans="2:3">
      <c r="C26" s="52" t="s">
        <v>319</v>
      </c>
    </row>
    <row r="28" spans="2:3">
      <c r="B28" s="53" t="s">
        <v>320</v>
      </c>
      <c r="C28" s="52" t="s">
        <v>321</v>
      </c>
    </row>
    <row r="29" spans="2:3">
      <c r="C29" s="52" t="s">
        <v>322</v>
      </c>
    </row>
    <row r="30" spans="2:3">
      <c r="C30" s="52" t="s">
        <v>323</v>
      </c>
    </row>
    <row r="31" spans="2:3">
      <c r="C31" s="52" t="s">
        <v>324</v>
      </c>
    </row>
    <row r="72" spans="2:3">
      <c r="B72" s="53" t="s">
        <v>325</v>
      </c>
      <c r="C72" s="52" t="s">
        <v>326</v>
      </c>
    </row>
    <row r="73" spans="2:3">
      <c r="C73" s="54" t="s">
        <v>327</v>
      </c>
    </row>
    <row r="74" spans="2:3">
      <c r="C74" s="54"/>
    </row>
    <row r="75" spans="2:3">
      <c r="B75" s="52" t="s">
        <v>328</v>
      </c>
      <c r="C75" s="52" t="s">
        <v>329</v>
      </c>
    </row>
    <row r="76" spans="2:3">
      <c r="C76" s="52" t="s">
        <v>330</v>
      </c>
    </row>
    <row r="77" spans="2:3">
      <c r="C77" s="52" t="s">
        <v>331</v>
      </c>
    </row>
    <row r="78" spans="2:3">
      <c r="C78" s="52" t="s">
        <v>332</v>
      </c>
    </row>
    <row r="79" spans="2:3">
      <c r="C79" s="52" t="s">
        <v>333</v>
      </c>
    </row>
    <row r="80" spans="2:3">
      <c r="C80" s="55" t="s">
        <v>334</v>
      </c>
    </row>
    <row r="81" spans="3:3">
      <c r="C81" s="52" t="s">
        <v>335</v>
      </c>
    </row>
    <row r="82" spans="3:3">
      <c r="C82" s="52" t="s">
        <v>336</v>
      </c>
    </row>
    <row r="115" spans="2:3">
      <c r="B115" s="52" t="s">
        <v>337</v>
      </c>
    </row>
    <row r="116" spans="2:3">
      <c r="C116" s="52" t="s">
        <v>338</v>
      </c>
    </row>
    <row r="117" spans="2:3">
      <c r="C117" s="52" t="s">
        <v>339</v>
      </c>
    </row>
    <row r="118" spans="2:3">
      <c r="C118" s="52" t="s">
        <v>340</v>
      </c>
    </row>
    <row r="120" spans="2:3">
      <c r="B120" s="56" t="s">
        <v>341</v>
      </c>
      <c r="C120" s="52" t="s">
        <v>342</v>
      </c>
    </row>
    <row r="121" spans="2:3">
      <c r="C121" s="52" t="s">
        <v>343</v>
      </c>
    </row>
    <row r="122" spans="2:3">
      <c r="C122" s="55" t="s">
        <v>344</v>
      </c>
    </row>
    <row r="123" spans="2:3">
      <c r="C123" s="56" t="s">
        <v>345</v>
      </c>
    </row>
    <row r="124" spans="2:3">
      <c r="C124" s="54"/>
    </row>
    <row r="125" spans="2:3">
      <c r="C125" s="54"/>
    </row>
    <row r="126" spans="2:3">
      <c r="C126" s="54"/>
    </row>
    <row r="127" spans="2:3">
      <c r="C127" s="54"/>
    </row>
    <row r="128" spans="2:3">
      <c r="C128" s="54"/>
    </row>
    <row r="129" spans="3:3">
      <c r="C129" s="54"/>
    </row>
    <row r="130" spans="3:3">
      <c r="C130" s="54"/>
    </row>
    <row r="131" spans="3:3">
      <c r="C131" s="54"/>
    </row>
    <row r="132" spans="3:3">
      <c r="C132" s="54"/>
    </row>
    <row r="133" spans="3:3">
      <c r="C133" s="54"/>
    </row>
    <row r="134" spans="3:3">
      <c r="C134" s="54"/>
    </row>
    <row r="135" spans="3:3">
      <c r="C135" s="54"/>
    </row>
    <row r="136" spans="3:3">
      <c r="C136" s="54"/>
    </row>
    <row r="137" spans="3:3">
      <c r="C137" s="54"/>
    </row>
    <row r="138" spans="3:3">
      <c r="C138" s="54"/>
    </row>
    <row r="139" spans="3:3">
      <c r="C139" s="54"/>
    </row>
    <row r="140" spans="3:3">
      <c r="C140" s="54"/>
    </row>
    <row r="141" spans="3:3">
      <c r="C141" s="54"/>
    </row>
    <row r="142" spans="3:3">
      <c r="C142" s="54"/>
    </row>
    <row r="143" spans="3:3">
      <c r="C143" s="54"/>
    </row>
    <row r="144" spans="3:3">
      <c r="C144" s="54"/>
    </row>
    <row r="145" spans="2:3">
      <c r="C145" s="54"/>
    </row>
    <row r="146" spans="2:3">
      <c r="C146" s="54"/>
    </row>
    <row r="147" spans="2:3">
      <c r="C147" s="54"/>
    </row>
    <row r="148" spans="2:3">
      <c r="C148" s="54"/>
    </row>
    <row r="149" spans="2:3">
      <c r="C149" s="54"/>
    </row>
    <row r="150" spans="2:3">
      <c r="C150" s="54"/>
    </row>
    <row r="151" spans="2:3">
      <c r="C151" s="54"/>
    </row>
    <row r="152" spans="2:3">
      <c r="C152" s="54"/>
    </row>
    <row r="153" spans="2:3">
      <c r="C153" s="54"/>
    </row>
    <row r="154" spans="2:3">
      <c r="C154" s="54"/>
    </row>
    <row r="155" spans="2:3">
      <c r="B155" s="52" t="s">
        <v>346</v>
      </c>
      <c r="C155" s="52" t="s">
        <v>347</v>
      </c>
    </row>
    <row r="156" spans="2:3">
      <c r="C156" s="52" t="s">
        <v>348</v>
      </c>
    </row>
    <row r="157" spans="2:3">
      <c r="C157" s="52" t="s">
        <v>349</v>
      </c>
    </row>
    <row r="158" spans="2:3">
      <c r="C158" s="52" t="s">
        <v>350</v>
      </c>
    </row>
    <row r="159" spans="2:3">
      <c r="C159" s="52" t="s">
        <v>351</v>
      </c>
    </row>
    <row r="160" spans="2:3">
      <c r="C160" s="52" t="s">
        <v>352</v>
      </c>
    </row>
    <row r="161" spans="2:3">
      <c r="B161" s="52" t="s">
        <v>353</v>
      </c>
    </row>
    <row r="162" spans="2:3">
      <c r="C162" s="52" t="s">
        <v>354</v>
      </c>
    </row>
    <row r="163" spans="2:3">
      <c r="C163" s="54" t="s">
        <v>355</v>
      </c>
    </row>
    <row r="164" spans="2:3">
      <c r="C164" s="52" t="s">
        <v>356</v>
      </c>
    </row>
    <row r="172" spans="2:3">
      <c r="B172" s="52" t="s">
        <v>357</v>
      </c>
      <c r="C172" s="52" t="s">
        <v>358</v>
      </c>
    </row>
    <row r="173" spans="2:3">
      <c r="C173" s="52" t="s">
        <v>359</v>
      </c>
    </row>
    <row r="174" spans="2:3">
      <c r="C174" s="52" t="s">
        <v>360</v>
      </c>
    </row>
    <row r="175" spans="2:3">
      <c r="B175" s="52" t="s">
        <v>361</v>
      </c>
      <c r="C175" s="52" t="s">
        <v>362</v>
      </c>
    </row>
    <row r="176" spans="2:3">
      <c r="C176" s="52" t="s">
        <v>363</v>
      </c>
    </row>
    <row r="178" spans="2:5">
      <c r="B178" s="52" t="s">
        <v>364</v>
      </c>
      <c r="E178" s="52" t="s">
        <v>365</v>
      </c>
    </row>
    <row r="179" spans="2:5">
      <c r="C179" s="52" t="s">
        <v>366</v>
      </c>
    </row>
    <row r="240" spans="1:2">
      <c r="A240" s="56" t="s">
        <v>367</v>
      </c>
      <c r="B240" s="52" t="s">
        <v>368</v>
      </c>
    </row>
    <row r="241" spans="2:2">
      <c r="B241" s="52" t="s">
        <v>369</v>
      </c>
    </row>
    <row r="242" spans="2:2">
      <c r="B242" s="52" t="s">
        <v>370</v>
      </c>
    </row>
    <row r="243" spans="2:2">
      <c r="B243" s="52" t="s">
        <v>371</v>
      </c>
    </row>
    <row r="244" spans="2:2">
      <c r="B244" s="52" t="s">
        <v>372</v>
      </c>
    </row>
    <row r="245" spans="2:2">
      <c r="B245" s="52" t="s">
        <v>373</v>
      </c>
    </row>
    <row r="246" spans="2:2">
      <c r="B246" s="52" t="s">
        <v>374</v>
      </c>
    </row>
    <row r="247" spans="2:2">
      <c r="B247" s="52" t="s">
        <v>375</v>
      </c>
    </row>
    <row r="248" spans="2:2">
      <c r="B248" s="52" t="s">
        <v>376</v>
      </c>
    </row>
    <row r="249" spans="2:2">
      <c r="B249" s="52" t="s">
        <v>377</v>
      </c>
    </row>
    <row r="250" spans="2:2">
      <c r="B250" s="52" t="s">
        <v>378</v>
      </c>
    </row>
    <row r="251" spans="2:2">
      <c r="B251" s="52" t="s">
        <v>379</v>
      </c>
    </row>
    <row r="252" spans="2:2">
      <c r="B252" s="52" t="s">
        <v>380</v>
      </c>
    </row>
    <row r="253" spans="2:2">
      <c r="B253" s="52" t="s">
        <v>381</v>
      </c>
    </row>
    <row r="254" spans="2:2">
      <c r="B254" s="52" t="s">
        <v>382</v>
      </c>
    </row>
    <row r="255" spans="2:2">
      <c r="B255" s="52" t="s">
        <v>383</v>
      </c>
    </row>
    <row r="256" spans="2:2">
      <c r="B256" s="52" t="s">
        <v>384</v>
      </c>
    </row>
    <row r="257" spans="2:3">
      <c r="B257" s="52" t="s">
        <v>385</v>
      </c>
    </row>
    <row r="258" spans="2:3">
      <c r="B258" s="52" t="s">
        <v>386</v>
      </c>
    </row>
    <row r="259" spans="2:3">
      <c r="B259" s="52" t="s">
        <v>387</v>
      </c>
    </row>
    <row r="260" spans="2:3">
      <c r="B260" s="52" t="s">
        <v>388</v>
      </c>
    </row>
    <row r="262" spans="2:3">
      <c r="B262" s="52" t="s">
        <v>389</v>
      </c>
    </row>
    <row r="263" spans="2:3">
      <c r="C263" s="52" t="s">
        <v>390</v>
      </c>
    </row>
    <row r="264" spans="2:3">
      <c r="C264" s="52" t="s">
        <v>391</v>
      </c>
    </row>
    <row r="265" spans="2:3">
      <c r="C265" s="52" t="s">
        <v>392</v>
      </c>
    </row>
    <row r="267" spans="2:3">
      <c r="C267" s="52" t="s">
        <v>393</v>
      </c>
    </row>
    <row r="268" spans="2:3">
      <c r="C268" s="52" t="s">
        <v>394</v>
      </c>
    </row>
    <row r="332" spans="2:14">
      <c r="B332" s="53" t="s">
        <v>395</v>
      </c>
      <c r="N332" s="53" t="s">
        <v>120</v>
      </c>
    </row>
  </sheetData>
  <phoneticPr fontId="8"/>
  <pageMargins left="0.7" right="0.7" top="0.75" bottom="0.75" header="0.51180555555555496" footer="0.51180555555555496"/>
  <pageSetup paperSize="9" firstPageNumber="0" orientation="portrait" horizontalDpi="300" verticalDpi="300"/>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
  <sheetViews>
    <sheetView topLeftCell="A15" workbookViewId="0">
      <selection activeCell="L29" sqref="L29"/>
    </sheetView>
  </sheetViews>
  <sheetFormatPr defaultRowHeight="13.5"/>
  <sheetData/>
  <phoneticPr fontId="8"/>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B2:Y209"/>
  <sheetViews>
    <sheetView topLeftCell="A169" zoomScale="90" zoomScaleNormal="90" workbookViewId="0">
      <selection activeCell="T191" sqref="T191"/>
    </sheetView>
  </sheetViews>
  <sheetFormatPr defaultRowHeight="13.5"/>
  <cols>
    <col min="1" max="15" width="8.625" customWidth="1"/>
    <col min="16" max="16" width="11.375" customWidth="1"/>
    <col min="17" max="17" width="11.625" customWidth="1"/>
    <col min="18" max="18" width="13.25" customWidth="1"/>
    <col min="19" max="20" width="8.625" customWidth="1"/>
    <col min="21" max="21" width="11.5"/>
    <col min="22" max="22" width="12.75" customWidth="1"/>
    <col min="23" max="23" width="9.375" customWidth="1"/>
    <col min="24" max="1025" width="8.625" customWidth="1"/>
  </cols>
  <sheetData>
    <row r="2" spans="2:25">
      <c r="B2" t="s">
        <v>396</v>
      </c>
    </row>
    <row r="10" spans="2:25">
      <c r="T10" t="s">
        <v>397</v>
      </c>
      <c r="U10" s="57" t="s">
        <v>398</v>
      </c>
      <c r="V10" s="58">
        <v>22050</v>
      </c>
    </row>
    <row r="11" spans="2:25">
      <c r="T11" t="s">
        <v>399</v>
      </c>
      <c r="U11" s="57" t="s">
        <v>400</v>
      </c>
      <c r="V11">
        <f>1/(2*PI()*V10)</f>
        <v>7.2179112513331222E-6</v>
      </c>
    </row>
    <row r="12" spans="2:25">
      <c r="T12" t="s">
        <v>401</v>
      </c>
      <c r="U12" t="s">
        <v>402</v>
      </c>
      <c r="V12">
        <f>2*PI()*V10</f>
        <v>138544.23602330987</v>
      </c>
    </row>
    <row r="13" spans="2:25">
      <c r="W13" s="57"/>
    </row>
    <row r="14" spans="2:25">
      <c r="T14" t="s">
        <v>403</v>
      </c>
      <c r="V14" s="58">
        <v>330</v>
      </c>
      <c r="W14" s="59" t="s">
        <v>404</v>
      </c>
      <c r="X14" s="60" t="s">
        <v>405</v>
      </c>
      <c r="Y14" s="61" t="s">
        <v>406</v>
      </c>
    </row>
    <row r="15" spans="2:25">
      <c r="T15" s="62" t="s">
        <v>407</v>
      </c>
      <c r="U15" s="63"/>
      <c r="V15" s="63">
        <f>V11/V14</f>
        <v>2.1872458337373096E-8</v>
      </c>
      <c r="W15" s="64">
        <f>V15*10^6</f>
        <v>2.1872458337373096E-2</v>
      </c>
      <c r="X15" s="65">
        <f>V15*10^9</f>
        <v>21.872458337373097</v>
      </c>
      <c r="Y15" s="66">
        <f>V15*10^12</f>
        <v>21872.458337373097</v>
      </c>
    </row>
    <row r="19" spans="20:25">
      <c r="W19" s="59" t="s">
        <v>404</v>
      </c>
      <c r="X19" s="60" t="s">
        <v>405</v>
      </c>
      <c r="Y19" s="61" t="s">
        <v>406</v>
      </c>
    </row>
    <row r="20" spans="20:25">
      <c r="T20" s="62" t="s">
        <v>407</v>
      </c>
      <c r="U20" s="63"/>
      <c r="V20" s="63">
        <f>W20*10^-6</f>
        <v>1E-8</v>
      </c>
      <c r="W20" s="67">
        <v>0.01</v>
      </c>
      <c r="X20" s="65">
        <f>V20*10^9</f>
        <v>10</v>
      </c>
      <c r="Y20" s="66">
        <f>V20*10^12</f>
        <v>10000</v>
      </c>
    </row>
    <row r="21" spans="20:25">
      <c r="T21" s="68" t="s">
        <v>403</v>
      </c>
      <c r="U21" s="69"/>
      <c r="V21" s="70">
        <f>V11/V20</f>
        <v>721.79112513331222</v>
      </c>
    </row>
    <row r="23" spans="20:25">
      <c r="T23" t="s">
        <v>408</v>
      </c>
      <c r="U23">
        <f>1/SQRT((1+(V12*V11)^2))</f>
        <v>0.70710678118654746</v>
      </c>
      <c r="W23" s="57"/>
    </row>
    <row r="26" spans="20:25">
      <c r="T26" t="s">
        <v>409</v>
      </c>
      <c r="W26" s="59" t="s">
        <v>404</v>
      </c>
      <c r="X26" s="60" t="s">
        <v>405</v>
      </c>
      <c r="Y26" s="61" t="s">
        <v>406</v>
      </c>
    </row>
    <row r="27" spans="20:25">
      <c r="T27" s="62" t="s">
        <v>407</v>
      </c>
      <c r="U27" s="63"/>
      <c r="V27" s="63">
        <f>W27*10^-6</f>
        <v>1E-8</v>
      </c>
      <c r="W27" s="71">
        <v>0.01</v>
      </c>
      <c r="X27" s="65">
        <f>V27*10^9</f>
        <v>10</v>
      </c>
      <c r="Y27" s="66">
        <f>V27*10^12</f>
        <v>10000</v>
      </c>
    </row>
    <row r="28" spans="20:25">
      <c r="T28" s="62" t="s">
        <v>403</v>
      </c>
      <c r="U28" s="63"/>
      <c r="V28" s="72">
        <v>1000</v>
      </c>
    </row>
    <row r="30" spans="20:25">
      <c r="T30" s="62" t="s">
        <v>397</v>
      </c>
      <c r="U30" s="63" t="s">
        <v>398</v>
      </c>
      <c r="V30" s="73">
        <f>1/(2*PI()*V27*V28)</f>
        <v>15915.494309189537</v>
      </c>
    </row>
    <row r="36" spans="20:25">
      <c r="T36" t="s">
        <v>409</v>
      </c>
      <c r="W36" s="59" t="s">
        <v>404</v>
      </c>
      <c r="X36" s="60" t="s">
        <v>405</v>
      </c>
      <c r="Y36" s="61" t="s">
        <v>406</v>
      </c>
    </row>
    <row r="37" spans="20:25">
      <c r="T37" s="62" t="s">
        <v>407</v>
      </c>
      <c r="U37" s="63"/>
      <c r="V37" s="63">
        <f>W37*10^-6</f>
        <v>1.0000000000000001E-9</v>
      </c>
      <c r="W37" s="74">
        <v>1E-3</v>
      </c>
      <c r="X37" s="65">
        <f>V37*10^9</f>
        <v>1</v>
      </c>
      <c r="Y37" s="66">
        <f>V37*10^12</f>
        <v>1000.0000000000001</v>
      </c>
    </row>
    <row r="38" spans="20:25">
      <c r="T38" s="62" t="s">
        <v>403</v>
      </c>
      <c r="U38" s="63"/>
      <c r="V38" s="72">
        <v>10000</v>
      </c>
    </row>
    <row r="40" spans="20:25">
      <c r="T40" s="62" t="s">
        <v>397</v>
      </c>
      <c r="U40" s="63" t="s">
        <v>398</v>
      </c>
      <c r="V40" s="73">
        <f>1/(2*PI()*V37*V38)</f>
        <v>15915.494309189533</v>
      </c>
    </row>
    <row r="47" spans="20:25">
      <c r="T47" t="s">
        <v>409</v>
      </c>
      <c r="W47" s="59" t="s">
        <v>404</v>
      </c>
      <c r="X47" s="60" t="s">
        <v>405</v>
      </c>
      <c r="Y47" s="61" t="s">
        <v>406</v>
      </c>
    </row>
    <row r="48" spans="20:25">
      <c r="T48" s="62" t="s">
        <v>407</v>
      </c>
      <c r="U48" s="63"/>
      <c r="V48" s="63">
        <f>W48*10^-6</f>
        <v>1.0000000000000001E-9</v>
      </c>
      <c r="W48" s="71">
        <v>1E-3</v>
      </c>
      <c r="X48" s="65">
        <f>V48*10^9</f>
        <v>1</v>
      </c>
      <c r="Y48" s="66">
        <f>V48*10^12</f>
        <v>1000.0000000000001</v>
      </c>
    </row>
    <row r="49" spans="16:22">
      <c r="T49" s="62" t="s">
        <v>403</v>
      </c>
      <c r="U49" s="63"/>
      <c r="V49" s="72">
        <v>20000</v>
      </c>
    </row>
    <row r="51" spans="16:22">
      <c r="T51" s="62" t="s">
        <v>397</v>
      </c>
      <c r="U51" s="63" t="s">
        <v>398</v>
      </c>
      <c r="V51" s="73">
        <f>1/(2*PI()*V48*V49)</f>
        <v>7957.7471545947665</v>
      </c>
    </row>
    <row r="54" spans="16:22">
      <c r="P54" t="s">
        <v>410</v>
      </c>
      <c r="Q54">
        <f>8*10^-6</f>
        <v>7.9999999999999996E-6</v>
      </c>
    </row>
    <row r="55" spans="16:22">
      <c r="Q55">
        <f>1/Q54</f>
        <v>125000</v>
      </c>
    </row>
    <row r="128" spans="20:20">
      <c r="T128" t="s">
        <v>411</v>
      </c>
    </row>
    <row r="129" spans="20:25">
      <c r="T129" t="s">
        <v>412</v>
      </c>
      <c r="U129" s="58">
        <v>10000</v>
      </c>
    </row>
    <row r="130" spans="20:25">
      <c r="T130" t="s">
        <v>413</v>
      </c>
      <c r="U130">
        <v>0.75</v>
      </c>
    </row>
    <row r="131" spans="20:25">
      <c r="T131" t="s">
        <v>414</v>
      </c>
      <c r="U131" s="46">
        <v>1000</v>
      </c>
      <c r="W131" s="57"/>
    </row>
    <row r="132" spans="20:25">
      <c r="W132" s="57"/>
    </row>
    <row r="133" spans="20:25">
      <c r="T133" t="s">
        <v>401</v>
      </c>
      <c r="U133" t="s">
        <v>402</v>
      </c>
      <c r="V133">
        <f>2*PI()*U129</f>
        <v>62831.853071795864</v>
      </c>
    </row>
    <row r="134" spans="20:25">
      <c r="W134" s="57" t="s">
        <v>404</v>
      </c>
      <c r="X134" t="s">
        <v>405</v>
      </c>
      <c r="Y134" t="s">
        <v>406</v>
      </c>
    </row>
    <row r="135" spans="20:25">
      <c r="T135" t="s">
        <v>415</v>
      </c>
      <c r="U135" t="s">
        <v>416</v>
      </c>
      <c r="V135">
        <f>2*U130/(V133*U131)</f>
        <v>2.38732414637843E-8</v>
      </c>
      <c r="W135" s="75">
        <f>V135*10^6</f>
        <v>2.3873241463784299E-2</v>
      </c>
      <c r="X135">
        <f>V135*10^9</f>
        <v>23.8732414637843</v>
      </c>
      <c r="Y135">
        <f>V135*10^12</f>
        <v>23873.241463784299</v>
      </c>
    </row>
    <row r="136" spans="20:25">
      <c r="T136" t="s">
        <v>417</v>
      </c>
      <c r="U136" t="s">
        <v>418</v>
      </c>
      <c r="V136">
        <f>1/(2*U130*V133*U131)</f>
        <v>1.0610329539459689E-8</v>
      </c>
      <c r="W136" s="75">
        <f>V136*10^6</f>
        <v>1.0610329539459689E-2</v>
      </c>
      <c r="X136">
        <f>V136*10^9</f>
        <v>10.610329539459689</v>
      </c>
      <c r="Y136">
        <f>V136*10^12</f>
        <v>10610.32953945969</v>
      </c>
    </row>
    <row r="137" spans="20:25">
      <c r="W137" s="57"/>
    </row>
    <row r="138" spans="20:25">
      <c r="W138" s="57"/>
    </row>
    <row r="139" spans="20:25">
      <c r="T139" t="s">
        <v>412</v>
      </c>
      <c r="U139" s="58">
        <v>10000</v>
      </c>
    </row>
    <row r="140" spans="20:25">
      <c r="T140" t="s">
        <v>413</v>
      </c>
      <c r="U140">
        <v>0.75</v>
      </c>
    </row>
    <row r="141" spans="20:25">
      <c r="T141" t="s">
        <v>414</v>
      </c>
      <c r="U141" s="46">
        <v>100000</v>
      </c>
      <c r="W141" s="57"/>
    </row>
    <row r="142" spans="20:25">
      <c r="W142" s="57"/>
    </row>
    <row r="143" spans="20:25">
      <c r="T143" t="s">
        <v>401</v>
      </c>
      <c r="U143" t="s">
        <v>402</v>
      </c>
      <c r="V143">
        <f>2*PI()*U139</f>
        <v>62831.853071795864</v>
      </c>
    </row>
    <row r="144" spans="20:25">
      <c r="W144" s="57" t="s">
        <v>404</v>
      </c>
      <c r="X144" t="s">
        <v>405</v>
      </c>
      <c r="Y144" t="s">
        <v>406</v>
      </c>
    </row>
    <row r="145" spans="20:25">
      <c r="T145" t="s">
        <v>415</v>
      </c>
      <c r="U145" t="s">
        <v>416</v>
      </c>
      <c r="V145">
        <f>2*U140/(V143*U141)</f>
        <v>2.3873241463784303E-10</v>
      </c>
      <c r="W145" s="75">
        <f>V145*10^6</f>
        <v>2.3873241463784301E-4</v>
      </c>
      <c r="X145">
        <f>V145*10^9</f>
        <v>0.23873241463784303</v>
      </c>
      <c r="Y145">
        <f>V145*10^12</f>
        <v>238.73241463784302</v>
      </c>
    </row>
    <row r="146" spans="20:25">
      <c r="T146" t="s">
        <v>417</v>
      </c>
      <c r="U146" t="s">
        <v>418</v>
      </c>
      <c r="V146">
        <f>1/(2*U140*V143*U141)</f>
        <v>1.061032953945969E-10</v>
      </c>
      <c r="W146" s="75">
        <f>V146*10^6</f>
        <v>1.0610329539459691E-4</v>
      </c>
      <c r="X146">
        <f>V146*10^9</f>
        <v>0.10610329539459691</v>
      </c>
      <c r="Y146">
        <f>V146*10^12</f>
        <v>106.1032953945969</v>
      </c>
    </row>
    <row r="153" spans="20:25">
      <c r="T153" t="s">
        <v>419</v>
      </c>
      <c r="W153" s="57"/>
    </row>
    <row r="154" spans="20:25">
      <c r="T154" t="s">
        <v>420</v>
      </c>
      <c r="U154" s="58">
        <v>10000</v>
      </c>
      <c r="V154" s="57"/>
      <c r="W154" s="57"/>
    </row>
    <row r="155" spans="20:25">
      <c r="T155" t="s">
        <v>421</v>
      </c>
      <c r="U155" s="58">
        <v>10000</v>
      </c>
      <c r="V155" s="57"/>
      <c r="W155" s="57"/>
    </row>
    <row r="156" spans="20:25">
      <c r="U156" s="57"/>
      <c r="V156" s="57"/>
      <c r="W156" s="57"/>
    </row>
    <row r="157" spans="20:25">
      <c r="T157" t="s">
        <v>422</v>
      </c>
      <c r="U157" s="57">
        <f>1+(U154/U155)</f>
        <v>2</v>
      </c>
      <c r="V157" s="57"/>
      <c r="W157" s="57"/>
    </row>
    <row r="158" spans="20:25">
      <c r="T158" t="s">
        <v>413</v>
      </c>
      <c r="U158" s="57">
        <f>1/(3-U157)</f>
        <v>1</v>
      </c>
      <c r="V158" s="57"/>
      <c r="W158" s="57"/>
    </row>
    <row r="159" spans="20:25">
      <c r="U159" s="57"/>
      <c r="V159" s="57"/>
      <c r="W159" s="57"/>
    </row>
    <row r="160" spans="20:25">
      <c r="T160" t="s">
        <v>423</v>
      </c>
      <c r="U160" s="58">
        <v>15000</v>
      </c>
      <c r="V160" s="57" t="s">
        <v>424</v>
      </c>
      <c r="W160" s="57"/>
    </row>
    <row r="161" spans="20:23">
      <c r="T161" t="s">
        <v>401</v>
      </c>
      <c r="U161" s="57">
        <f>2*PI()*U160</f>
        <v>94247.779607693796</v>
      </c>
      <c r="V161" s="57"/>
    </row>
    <row r="162" spans="20:23">
      <c r="V162" t="s">
        <v>404</v>
      </c>
      <c r="W162" t="s">
        <v>405</v>
      </c>
    </row>
    <row r="163" spans="20:23">
      <c r="T163" t="s">
        <v>425</v>
      </c>
      <c r="U163">
        <f>V163*10^-6</f>
        <v>1E-8</v>
      </c>
      <c r="V163" s="76">
        <v>0.01</v>
      </c>
      <c r="W163">
        <f>U163*10^9</f>
        <v>10</v>
      </c>
    </row>
    <row r="164" spans="20:23">
      <c r="T164" t="s">
        <v>414</v>
      </c>
      <c r="U164" t="s">
        <v>426</v>
      </c>
      <c r="V164" s="57">
        <f>1/(U161*U163)</f>
        <v>1061.032953945969</v>
      </c>
    </row>
    <row r="195" spans="15:21">
      <c r="P195" t="s">
        <v>427</v>
      </c>
    </row>
    <row r="197" spans="15:21">
      <c r="O197" t="s">
        <v>428</v>
      </c>
      <c r="P197" t="s">
        <v>409</v>
      </c>
      <c r="S197" s="59" t="s">
        <v>404</v>
      </c>
      <c r="T197" s="60" t="s">
        <v>405</v>
      </c>
      <c r="U197" s="61" t="s">
        <v>406</v>
      </c>
    </row>
    <row r="198" spans="15:21">
      <c r="P198" s="62" t="s">
        <v>407</v>
      </c>
      <c r="Q198" s="63"/>
      <c r="R198" s="63">
        <f>S198*10^-6</f>
        <v>1E-8</v>
      </c>
      <c r="S198" s="67">
        <v>0.01</v>
      </c>
      <c r="T198" s="65">
        <f>R198*10^9</f>
        <v>10</v>
      </c>
      <c r="U198" s="66">
        <f>R198*10^12</f>
        <v>10000</v>
      </c>
    </row>
    <row r="199" spans="15:21">
      <c r="P199" s="62" t="s">
        <v>403</v>
      </c>
      <c r="Q199" s="63"/>
      <c r="R199" s="77">
        <v>1000</v>
      </c>
    </row>
    <row r="201" spans="15:21">
      <c r="O201" t="s">
        <v>429</v>
      </c>
      <c r="P201" s="62" t="s">
        <v>430</v>
      </c>
      <c r="Q201" s="63" t="s">
        <v>431</v>
      </c>
      <c r="R201" s="73">
        <f>1/(2*PI()*R198*R199)</f>
        <v>15915.494309189537</v>
      </c>
    </row>
    <row r="205" spans="15:21">
      <c r="O205" t="s">
        <v>432</v>
      </c>
      <c r="P205" t="s">
        <v>409</v>
      </c>
      <c r="S205" s="59" t="s">
        <v>404</v>
      </c>
      <c r="T205" s="60" t="s">
        <v>405</v>
      </c>
      <c r="U205" s="61" t="s">
        <v>406</v>
      </c>
    </row>
    <row r="206" spans="15:21">
      <c r="P206" s="62" t="s">
        <v>407</v>
      </c>
      <c r="Q206" s="63"/>
      <c r="R206" s="63">
        <f>S206*10^-6</f>
        <v>1E-8</v>
      </c>
      <c r="S206" s="67">
        <v>0.01</v>
      </c>
      <c r="T206" s="65">
        <f>R206*10^9</f>
        <v>10</v>
      </c>
      <c r="U206" s="66">
        <f>R206*10^12</f>
        <v>10000</v>
      </c>
    </row>
    <row r="207" spans="15:21">
      <c r="P207" s="62" t="s">
        <v>403</v>
      </c>
      <c r="Q207" s="63"/>
      <c r="R207" s="77">
        <v>1000</v>
      </c>
    </row>
    <row r="209" spans="15:18">
      <c r="O209" t="s">
        <v>429</v>
      </c>
      <c r="P209" s="62" t="s">
        <v>433</v>
      </c>
      <c r="Q209" s="63" t="s">
        <v>434</v>
      </c>
      <c r="R209" s="73">
        <f>1/(2*PI()*R206*R207)</f>
        <v>15915.494309189537</v>
      </c>
    </row>
  </sheetData>
  <phoneticPr fontId="8"/>
  <pageMargins left="0.7" right="0.7" top="0.75" bottom="0.75" header="0.51180555555555496" footer="0.51180555555555496"/>
  <pageSetup paperSize="9" firstPageNumber="0" orientation="landscape" horizontalDpi="300" verticalDpi="300" r:id="rId1"/>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04:R190"/>
  <sheetViews>
    <sheetView topLeftCell="F28" zoomScale="85" zoomScaleNormal="85" workbookViewId="0">
      <selection activeCell="AA15" sqref="AA15"/>
    </sheetView>
  </sheetViews>
  <sheetFormatPr defaultRowHeight="13.5"/>
  <cols>
    <col min="1" max="3" width="9" style="101"/>
    <col min="4" max="4" width="12.5" style="101" bestFit="1" customWidth="1"/>
    <col min="5" max="11" width="9" style="101"/>
    <col min="12" max="12" width="11" style="101" customWidth="1"/>
    <col min="13" max="13" width="9.875" style="101" customWidth="1"/>
    <col min="14" max="259" width="9" style="101"/>
    <col min="260" max="260" width="12.5" style="101" bestFit="1" customWidth="1"/>
    <col min="261" max="267" width="9" style="101"/>
    <col min="268" max="268" width="11" style="101" customWidth="1"/>
    <col min="269" max="269" width="9.875" style="101" customWidth="1"/>
    <col min="270" max="515" width="9" style="101"/>
    <col min="516" max="516" width="12.5" style="101" bestFit="1" customWidth="1"/>
    <col min="517" max="523" width="9" style="101"/>
    <col min="524" max="524" width="11" style="101" customWidth="1"/>
    <col min="525" max="525" width="9.875" style="101" customWidth="1"/>
    <col min="526" max="771" width="9" style="101"/>
    <col min="772" max="772" width="12.5" style="101" bestFit="1" customWidth="1"/>
    <col min="773" max="779" width="9" style="101"/>
    <col min="780" max="780" width="11" style="101" customWidth="1"/>
    <col min="781" max="781" width="9.875" style="101" customWidth="1"/>
    <col min="782" max="1027" width="9" style="101"/>
    <col min="1028" max="1028" width="12.5" style="101" bestFit="1" customWidth="1"/>
    <col min="1029" max="1035" width="9" style="101"/>
    <col min="1036" max="1036" width="11" style="101" customWidth="1"/>
    <col min="1037" max="1037" width="9.875" style="101" customWidth="1"/>
    <col min="1038" max="1283" width="9" style="101"/>
    <col min="1284" max="1284" width="12.5" style="101" bestFit="1" customWidth="1"/>
    <col min="1285" max="1291" width="9" style="101"/>
    <col min="1292" max="1292" width="11" style="101" customWidth="1"/>
    <col min="1293" max="1293" width="9.875" style="101" customWidth="1"/>
    <col min="1294" max="1539" width="9" style="101"/>
    <col min="1540" max="1540" width="12.5" style="101" bestFit="1" customWidth="1"/>
    <col min="1541" max="1547" width="9" style="101"/>
    <col min="1548" max="1548" width="11" style="101" customWidth="1"/>
    <col min="1549" max="1549" width="9.875" style="101" customWidth="1"/>
    <col min="1550" max="1795" width="9" style="101"/>
    <col min="1796" max="1796" width="12.5" style="101" bestFit="1" customWidth="1"/>
    <col min="1797" max="1803" width="9" style="101"/>
    <col min="1804" max="1804" width="11" style="101" customWidth="1"/>
    <col min="1805" max="1805" width="9.875" style="101" customWidth="1"/>
    <col min="1806" max="2051" width="9" style="101"/>
    <col min="2052" max="2052" width="12.5" style="101" bestFit="1" customWidth="1"/>
    <col min="2053" max="2059" width="9" style="101"/>
    <col min="2060" max="2060" width="11" style="101" customWidth="1"/>
    <col min="2061" max="2061" width="9.875" style="101" customWidth="1"/>
    <col min="2062" max="2307" width="9" style="101"/>
    <col min="2308" max="2308" width="12.5" style="101" bestFit="1" customWidth="1"/>
    <col min="2309" max="2315" width="9" style="101"/>
    <col min="2316" max="2316" width="11" style="101" customWidth="1"/>
    <col min="2317" max="2317" width="9.875" style="101" customWidth="1"/>
    <col min="2318" max="2563" width="9" style="101"/>
    <col min="2564" max="2564" width="12.5" style="101" bestFit="1" customWidth="1"/>
    <col min="2565" max="2571" width="9" style="101"/>
    <col min="2572" max="2572" width="11" style="101" customWidth="1"/>
    <col min="2573" max="2573" width="9.875" style="101" customWidth="1"/>
    <col min="2574" max="2819" width="9" style="101"/>
    <col min="2820" max="2820" width="12.5" style="101" bestFit="1" customWidth="1"/>
    <col min="2821" max="2827" width="9" style="101"/>
    <col min="2828" max="2828" width="11" style="101" customWidth="1"/>
    <col min="2829" max="2829" width="9.875" style="101" customWidth="1"/>
    <col min="2830" max="3075" width="9" style="101"/>
    <col min="3076" max="3076" width="12.5" style="101" bestFit="1" customWidth="1"/>
    <col min="3077" max="3083" width="9" style="101"/>
    <col min="3084" max="3084" width="11" style="101" customWidth="1"/>
    <col min="3085" max="3085" width="9.875" style="101" customWidth="1"/>
    <col min="3086" max="3331" width="9" style="101"/>
    <col min="3332" max="3332" width="12.5" style="101" bestFit="1" customWidth="1"/>
    <col min="3333" max="3339" width="9" style="101"/>
    <col min="3340" max="3340" width="11" style="101" customWidth="1"/>
    <col min="3341" max="3341" width="9.875" style="101" customWidth="1"/>
    <col min="3342" max="3587" width="9" style="101"/>
    <col min="3588" max="3588" width="12.5" style="101" bestFit="1" customWidth="1"/>
    <col min="3589" max="3595" width="9" style="101"/>
    <col min="3596" max="3596" width="11" style="101" customWidth="1"/>
    <col min="3597" max="3597" width="9.875" style="101" customWidth="1"/>
    <col min="3598" max="3843" width="9" style="101"/>
    <col min="3844" max="3844" width="12.5" style="101" bestFit="1" customWidth="1"/>
    <col min="3845" max="3851" width="9" style="101"/>
    <col min="3852" max="3852" width="11" style="101" customWidth="1"/>
    <col min="3853" max="3853" width="9.875" style="101" customWidth="1"/>
    <col min="3854" max="4099" width="9" style="101"/>
    <col min="4100" max="4100" width="12.5" style="101" bestFit="1" customWidth="1"/>
    <col min="4101" max="4107" width="9" style="101"/>
    <col min="4108" max="4108" width="11" style="101" customWidth="1"/>
    <col min="4109" max="4109" width="9.875" style="101" customWidth="1"/>
    <col min="4110" max="4355" width="9" style="101"/>
    <col min="4356" max="4356" width="12.5" style="101" bestFit="1" customWidth="1"/>
    <col min="4357" max="4363" width="9" style="101"/>
    <col min="4364" max="4364" width="11" style="101" customWidth="1"/>
    <col min="4365" max="4365" width="9.875" style="101" customWidth="1"/>
    <col min="4366" max="4611" width="9" style="101"/>
    <col min="4612" max="4612" width="12.5" style="101" bestFit="1" customWidth="1"/>
    <col min="4613" max="4619" width="9" style="101"/>
    <col min="4620" max="4620" width="11" style="101" customWidth="1"/>
    <col min="4621" max="4621" width="9.875" style="101" customWidth="1"/>
    <col min="4622" max="4867" width="9" style="101"/>
    <col min="4868" max="4868" width="12.5" style="101" bestFit="1" customWidth="1"/>
    <col min="4869" max="4875" width="9" style="101"/>
    <col min="4876" max="4876" width="11" style="101" customWidth="1"/>
    <col min="4877" max="4877" width="9.875" style="101" customWidth="1"/>
    <col min="4878" max="5123" width="9" style="101"/>
    <col min="5124" max="5124" width="12.5" style="101" bestFit="1" customWidth="1"/>
    <col min="5125" max="5131" width="9" style="101"/>
    <col min="5132" max="5132" width="11" style="101" customWidth="1"/>
    <col min="5133" max="5133" width="9.875" style="101" customWidth="1"/>
    <col min="5134" max="5379" width="9" style="101"/>
    <col min="5380" max="5380" width="12.5" style="101" bestFit="1" customWidth="1"/>
    <col min="5381" max="5387" width="9" style="101"/>
    <col min="5388" max="5388" width="11" style="101" customWidth="1"/>
    <col min="5389" max="5389" width="9.875" style="101" customWidth="1"/>
    <col min="5390" max="5635" width="9" style="101"/>
    <col min="5636" max="5636" width="12.5" style="101" bestFit="1" customWidth="1"/>
    <col min="5637" max="5643" width="9" style="101"/>
    <col min="5644" max="5644" width="11" style="101" customWidth="1"/>
    <col min="5645" max="5645" width="9.875" style="101" customWidth="1"/>
    <col min="5646" max="5891" width="9" style="101"/>
    <col min="5892" max="5892" width="12.5" style="101" bestFit="1" customWidth="1"/>
    <col min="5893" max="5899" width="9" style="101"/>
    <col min="5900" max="5900" width="11" style="101" customWidth="1"/>
    <col min="5901" max="5901" width="9.875" style="101" customWidth="1"/>
    <col min="5902" max="6147" width="9" style="101"/>
    <col min="6148" max="6148" width="12.5" style="101" bestFit="1" customWidth="1"/>
    <col min="6149" max="6155" width="9" style="101"/>
    <col min="6156" max="6156" width="11" style="101" customWidth="1"/>
    <col min="6157" max="6157" width="9.875" style="101" customWidth="1"/>
    <col min="6158" max="6403" width="9" style="101"/>
    <col min="6404" max="6404" width="12.5" style="101" bestFit="1" customWidth="1"/>
    <col min="6405" max="6411" width="9" style="101"/>
    <col min="6412" max="6412" width="11" style="101" customWidth="1"/>
    <col min="6413" max="6413" width="9.875" style="101" customWidth="1"/>
    <col min="6414" max="6659" width="9" style="101"/>
    <col min="6660" max="6660" width="12.5" style="101" bestFit="1" customWidth="1"/>
    <col min="6661" max="6667" width="9" style="101"/>
    <col min="6668" max="6668" width="11" style="101" customWidth="1"/>
    <col min="6669" max="6669" width="9.875" style="101" customWidth="1"/>
    <col min="6670" max="6915" width="9" style="101"/>
    <col min="6916" max="6916" width="12.5" style="101" bestFit="1" customWidth="1"/>
    <col min="6917" max="6923" width="9" style="101"/>
    <col min="6924" max="6924" width="11" style="101" customWidth="1"/>
    <col min="6925" max="6925" width="9.875" style="101" customWidth="1"/>
    <col min="6926" max="7171" width="9" style="101"/>
    <col min="7172" max="7172" width="12.5" style="101" bestFit="1" customWidth="1"/>
    <col min="7173" max="7179" width="9" style="101"/>
    <col min="7180" max="7180" width="11" style="101" customWidth="1"/>
    <col min="7181" max="7181" width="9.875" style="101" customWidth="1"/>
    <col min="7182" max="7427" width="9" style="101"/>
    <col min="7428" max="7428" width="12.5" style="101" bestFit="1" customWidth="1"/>
    <col min="7429" max="7435" width="9" style="101"/>
    <col min="7436" max="7436" width="11" style="101" customWidth="1"/>
    <col min="7437" max="7437" width="9.875" style="101" customWidth="1"/>
    <col min="7438" max="7683" width="9" style="101"/>
    <col min="7684" max="7684" width="12.5" style="101" bestFit="1" customWidth="1"/>
    <col min="7685" max="7691" width="9" style="101"/>
    <col min="7692" max="7692" width="11" style="101" customWidth="1"/>
    <col min="7693" max="7693" width="9.875" style="101" customWidth="1"/>
    <col min="7694" max="7939" width="9" style="101"/>
    <col min="7940" max="7940" width="12.5" style="101" bestFit="1" customWidth="1"/>
    <col min="7941" max="7947" width="9" style="101"/>
    <col min="7948" max="7948" width="11" style="101" customWidth="1"/>
    <col min="7949" max="7949" width="9.875" style="101" customWidth="1"/>
    <col min="7950" max="8195" width="9" style="101"/>
    <col min="8196" max="8196" width="12.5" style="101" bestFit="1" customWidth="1"/>
    <col min="8197" max="8203" width="9" style="101"/>
    <col min="8204" max="8204" width="11" style="101" customWidth="1"/>
    <col min="8205" max="8205" width="9.875" style="101" customWidth="1"/>
    <col min="8206" max="8451" width="9" style="101"/>
    <col min="8452" max="8452" width="12.5" style="101" bestFit="1" customWidth="1"/>
    <col min="8453" max="8459" width="9" style="101"/>
    <col min="8460" max="8460" width="11" style="101" customWidth="1"/>
    <col min="8461" max="8461" width="9.875" style="101" customWidth="1"/>
    <col min="8462" max="8707" width="9" style="101"/>
    <col min="8708" max="8708" width="12.5" style="101" bestFit="1" customWidth="1"/>
    <col min="8709" max="8715" width="9" style="101"/>
    <col min="8716" max="8716" width="11" style="101" customWidth="1"/>
    <col min="8717" max="8717" width="9.875" style="101" customWidth="1"/>
    <col min="8718" max="8963" width="9" style="101"/>
    <col min="8964" max="8964" width="12.5" style="101" bestFit="1" customWidth="1"/>
    <col min="8965" max="8971" width="9" style="101"/>
    <col min="8972" max="8972" width="11" style="101" customWidth="1"/>
    <col min="8973" max="8973" width="9.875" style="101" customWidth="1"/>
    <col min="8974" max="9219" width="9" style="101"/>
    <col min="9220" max="9220" width="12.5" style="101" bestFit="1" customWidth="1"/>
    <col min="9221" max="9227" width="9" style="101"/>
    <col min="9228" max="9228" width="11" style="101" customWidth="1"/>
    <col min="9229" max="9229" width="9.875" style="101" customWidth="1"/>
    <col min="9230" max="9475" width="9" style="101"/>
    <col min="9476" max="9476" width="12.5" style="101" bestFit="1" customWidth="1"/>
    <col min="9477" max="9483" width="9" style="101"/>
    <col min="9484" max="9484" width="11" style="101" customWidth="1"/>
    <col min="9485" max="9485" width="9.875" style="101" customWidth="1"/>
    <col min="9486" max="9731" width="9" style="101"/>
    <col min="9732" max="9732" width="12.5" style="101" bestFit="1" customWidth="1"/>
    <col min="9733" max="9739" width="9" style="101"/>
    <col min="9740" max="9740" width="11" style="101" customWidth="1"/>
    <col min="9741" max="9741" width="9.875" style="101" customWidth="1"/>
    <col min="9742" max="9987" width="9" style="101"/>
    <col min="9988" max="9988" width="12.5" style="101" bestFit="1" customWidth="1"/>
    <col min="9989" max="9995" width="9" style="101"/>
    <col min="9996" max="9996" width="11" style="101" customWidth="1"/>
    <col min="9997" max="9997" width="9.875" style="101" customWidth="1"/>
    <col min="9998" max="10243" width="9" style="101"/>
    <col min="10244" max="10244" width="12.5" style="101" bestFit="1" customWidth="1"/>
    <col min="10245" max="10251" width="9" style="101"/>
    <col min="10252" max="10252" width="11" style="101" customWidth="1"/>
    <col min="10253" max="10253" width="9.875" style="101" customWidth="1"/>
    <col min="10254" max="10499" width="9" style="101"/>
    <col min="10500" max="10500" width="12.5" style="101" bestFit="1" customWidth="1"/>
    <col min="10501" max="10507" width="9" style="101"/>
    <col min="10508" max="10508" width="11" style="101" customWidth="1"/>
    <col min="10509" max="10509" width="9.875" style="101" customWidth="1"/>
    <col min="10510" max="10755" width="9" style="101"/>
    <col min="10756" max="10756" width="12.5" style="101" bestFit="1" customWidth="1"/>
    <col min="10757" max="10763" width="9" style="101"/>
    <col min="10764" max="10764" width="11" style="101" customWidth="1"/>
    <col min="10765" max="10765" width="9.875" style="101" customWidth="1"/>
    <col min="10766" max="11011" width="9" style="101"/>
    <col min="11012" max="11012" width="12.5" style="101" bestFit="1" customWidth="1"/>
    <col min="11013" max="11019" width="9" style="101"/>
    <col min="11020" max="11020" width="11" style="101" customWidth="1"/>
    <col min="11021" max="11021" width="9.875" style="101" customWidth="1"/>
    <col min="11022" max="11267" width="9" style="101"/>
    <col min="11268" max="11268" width="12.5" style="101" bestFit="1" customWidth="1"/>
    <col min="11269" max="11275" width="9" style="101"/>
    <col min="11276" max="11276" width="11" style="101" customWidth="1"/>
    <col min="11277" max="11277" width="9.875" style="101" customWidth="1"/>
    <col min="11278" max="11523" width="9" style="101"/>
    <col min="11524" max="11524" width="12.5" style="101" bestFit="1" customWidth="1"/>
    <col min="11525" max="11531" width="9" style="101"/>
    <col min="11532" max="11532" width="11" style="101" customWidth="1"/>
    <col min="11533" max="11533" width="9.875" style="101" customWidth="1"/>
    <col min="11534" max="11779" width="9" style="101"/>
    <col min="11780" max="11780" width="12.5" style="101" bestFit="1" customWidth="1"/>
    <col min="11781" max="11787" width="9" style="101"/>
    <col min="11788" max="11788" width="11" style="101" customWidth="1"/>
    <col min="11789" max="11789" width="9.875" style="101" customWidth="1"/>
    <col min="11790" max="12035" width="9" style="101"/>
    <col min="12036" max="12036" width="12.5" style="101" bestFit="1" customWidth="1"/>
    <col min="12037" max="12043" width="9" style="101"/>
    <col min="12044" max="12044" width="11" style="101" customWidth="1"/>
    <col min="12045" max="12045" width="9.875" style="101" customWidth="1"/>
    <col min="12046" max="12291" width="9" style="101"/>
    <col min="12292" max="12292" width="12.5" style="101" bestFit="1" customWidth="1"/>
    <col min="12293" max="12299" width="9" style="101"/>
    <col min="12300" max="12300" width="11" style="101" customWidth="1"/>
    <col min="12301" max="12301" width="9.875" style="101" customWidth="1"/>
    <col min="12302" max="12547" width="9" style="101"/>
    <col min="12548" max="12548" width="12.5" style="101" bestFit="1" customWidth="1"/>
    <col min="12549" max="12555" width="9" style="101"/>
    <col min="12556" max="12556" width="11" style="101" customWidth="1"/>
    <col min="12557" max="12557" width="9.875" style="101" customWidth="1"/>
    <col min="12558" max="12803" width="9" style="101"/>
    <col min="12804" max="12804" width="12.5" style="101" bestFit="1" customWidth="1"/>
    <col min="12805" max="12811" width="9" style="101"/>
    <col min="12812" max="12812" width="11" style="101" customWidth="1"/>
    <col min="12813" max="12813" width="9.875" style="101" customWidth="1"/>
    <col min="12814" max="13059" width="9" style="101"/>
    <col min="13060" max="13060" width="12.5" style="101" bestFit="1" customWidth="1"/>
    <col min="13061" max="13067" width="9" style="101"/>
    <col min="13068" max="13068" width="11" style="101" customWidth="1"/>
    <col min="13069" max="13069" width="9.875" style="101" customWidth="1"/>
    <col min="13070" max="13315" width="9" style="101"/>
    <col min="13316" max="13316" width="12.5" style="101" bestFit="1" customWidth="1"/>
    <col min="13317" max="13323" width="9" style="101"/>
    <col min="13324" max="13324" width="11" style="101" customWidth="1"/>
    <col min="13325" max="13325" width="9.875" style="101" customWidth="1"/>
    <col min="13326" max="13571" width="9" style="101"/>
    <col min="13572" max="13572" width="12.5" style="101" bestFit="1" customWidth="1"/>
    <col min="13573" max="13579" width="9" style="101"/>
    <col min="13580" max="13580" width="11" style="101" customWidth="1"/>
    <col min="13581" max="13581" width="9.875" style="101" customWidth="1"/>
    <col min="13582" max="13827" width="9" style="101"/>
    <col min="13828" max="13828" width="12.5" style="101" bestFit="1" customWidth="1"/>
    <col min="13829" max="13835" width="9" style="101"/>
    <col min="13836" max="13836" width="11" style="101" customWidth="1"/>
    <col min="13837" max="13837" width="9.875" style="101" customWidth="1"/>
    <col min="13838" max="14083" width="9" style="101"/>
    <col min="14084" max="14084" width="12.5" style="101" bestFit="1" customWidth="1"/>
    <col min="14085" max="14091" width="9" style="101"/>
    <col min="14092" max="14092" width="11" style="101" customWidth="1"/>
    <col min="14093" max="14093" width="9.875" style="101" customWidth="1"/>
    <col min="14094" max="14339" width="9" style="101"/>
    <col min="14340" max="14340" width="12.5" style="101" bestFit="1" customWidth="1"/>
    <col min="14341" max="14347" width="9" style="101"/>
    <col min="14348" max="14348" width="11" style="101" customWidth="1"/>
    <col min="14349" max="14349" width="9.875" style="101" customWidth="1"/>
    <col min="14350" max="14595" width="9" style="101"/>
    <col min="14596" max="14596" width="12.5" style="101" bestFit="1" customWidth="1"/>
    <col min="14597" max="14603" width="9" style="101"/>
    <col min="14604" max="14604" width="11" style="101" customWidth="1"/>
    <col min="14605" max="14605" width="9.875" style="101" customWidth="1"/>
    <col min="14606" max="14851" width="9" style="101"/>
    <col min="14852" max="14852" width="12.5" style="101" bestFit="1" customWidth="1"/>
    <col min="14853" max="14859" width="9" style="101"/>
    <col min="14860" max="14860" width="11" style="101" customWidth="1"/>
    <col min="14861" max="14861" width="9.875" style="101" customWidth="1"/>
    <col min="14862" max="15107" width="9" style="101"/>
    <col min="15108" max="15108" width="12.5" style="101" bestFit="1" customWidth="1"/>
    <col min="15109" max="15115" width="9" style="101"/>
    <col min="15116" max="15116" width="11" style="101" customWidth="1"/>
    <col min="15117" max="15117" width="9.875" style="101" customWidth="1"/>
    <col min="15118" max="15363" width="9" style="101"/>
    <col min="15364" max="15364" width="12.5" style="101" bestFit="1" customWidth="1"/>
    <col min="15365" max="15371" width="9" style="101"/>
    <col min="15372" max="15372" width="11" style="101" customWidth="1"/>
    <col min="15373" max="15373" width="9.875" style="101" customWidth="1"/>
    <col min="15374" max="15619" width="9" style="101"/>
    <col min="15620" max="15620" width="12.5" style="101" bestFit="1" customWidth="1"/>
    <col min="15621" max="15627" width="9" style="101"/>
    <col min="15628" max="15628" width="11" style="101" customWidth="1"/>
    <col min="15629" max="15629" width="9.875" style="101" customWidth="1"/>
    <col min="15630" max="15875" width="9" style="101"/>
    <col min="15876" max="15876" width="12.5" style="101" bestFit="1" customWidth="1"/>
    <col min="15877" max="15883" width="9" style="101"/>
    <col min="15884" max="15884" width="11" style="101" customWidth="1"/>
    <col min="15885" max="15885" width="9.875" style="101" customWidth="1"/>
    <col min="15886" max="16131" width="9" style="101"/>
    <col min="16132" max="16132" width="12.5" style="101" bestFit="1" customWidth="1"/>
    <col min="16133" max="16139" width="9" style="101"/>
    <col min="16140" max="16140" width="11" style="101" customWidth="1"/>
    <col min="16141" max="16141" width="9.875" style="101" customWidth="1"/>
    <col min="16142" max="16384" width="9" style="101"/>
  </cols>
  <sheetData>
    <row r="104" spans="2:18" ht="14.25" thickBot="1">
      <c r="B104" s="101" t="s">
        <v>998</v>
      </c>
      <c r="C104" s="139" t="s">
        <v>999</v>
      </c>
    </row>
    <row r="105" spans="2:18">
      <c r="C105" s="140" t="s">
        <v>961</v>
      </c>
      <c r="D105" s="141" t="s">
        <v>962</v>
      </c>
      <c r="E105" s="141" t="s">
        <v>963</v>
      </c>
      <c r="F105" s="141" t="s">
        <v>964</v>
      </c>
      <c r="G105" s="141" t="s">
        <v>965</v>
      </c>
      <c r="H105" s="141" t="s">
        <v>966</v>
      </c>
      <c r="I105" s="141" t="s">
        <v>967</v>
      </c>
      <c r="J105" s="152" t="s">
        <v>968</v>
      </c>
      <c r="K105" s="140" t="s">
        <v>969</v>
      </c>
      <c r="L105" s="141" t="s">
        <v>280</v>
      </c>
      <c r="M105" s="141" t="s">
        <v>265</v>
      </c>
      <c r="N105" s="141" t="s">
        <v>970</v>
      </c>
      <c r="O105" s="141" t="s">
        <v>971</v>
      </c>
      <c r="P105" s="141" t="s">
        <v>972</v>
      </c>
      <c r="Q105" s="141" t="s">
        <v>973</v>
      </c>
      <c r="R105" s="142" t="s">
        <v>974</v>
      </c>
    </row>
    <row r="106" spans="2:18">
      <c r="C106" s="143" t="s">
        <v>981</v>
      </c>
      <c r="D106" s="144" t="s">
        <v>981</v>
      </c>
      <c r="E106" s="166" t="s">
        <v>982</v>
      </c>
      <c r="F106" s="167"/>
      <c r="G106" s="167"/>
      <c r="H106" s="166" t="s">
        <v>983</v>
      </c>
      <c r="I106" s="167"/>
      <c r="J106" s="173"/>
      <c r="K106" s="143" t="s">
        <v>981</v>
      </c>
      <c r="L106" s="144" t="s">
        <v>984</v>
      </c>
      <c r="M106" s="144" t="s">
        <v>985</v>
      </c>
      <c r="N106" s="166" t="s">
        <v>986</v>
      </c>
      <c r="O106" s="167"/>
      <c r="P106" s="166" t="s">
        <v>987</v>
      </c>
      <c r="Q106" s="167"/>
      <c r="R106" s="168"/>
    </row>
    <row r="107" spans="2:18" ht="14.25" thickBot="1">
      <c r="C107" s="145" t="s">
        <v>959</v>
      </c>
      <c r="D107" s="146" t="s">
        <v>959</v>
      </c>
      <c r="E107" s="146" t="s">
        <v>959</v>
      </c>
      <c r="F107" s="146" t="s">
        <v>959</v>
      </c>
      <c r="G107" s="146" t="s">
        <v>960</v>
      </c>
      <c r="H107" s="146" t="s">
        <v>959</v>
      </c>
      <c r="I107" s="146" t="s">
        <v>959</v>
      </c>
      <c r="J107" s="153" t="s">
        <v>959</v>
      </c>
      <c r="K107" s="145" t="s">
        <v>959</v>
      </c>
      <c r="L107" s="146" t="s">
        <v>959</v>
      </c>
      <c r="M107" s="146" t="s">
        <v>959</v>
      </c>
      <c r="N107" s="146" t="s">
        <v>959</v>
      </c>
      <c r="O107" s="146" t="s">
        <v>959</v>
      </c>
      <c r="P107" s="146" t="s">
        <v>960</v>
      </c>
      <c r="Q107" s="146" t="s">
        <v>960</v>
      </c>
      <c r="R107" s="147" t="s">
        <v>960</v>
      </c>
    </row>
    <row r="108" spans="2:18">
      <c r="C108" s="140" t="s">
        <v>975</v>
      </c>
      <c r="D108" s="141" t="s">
        <v>976</v>
      </c>
      <c r="E108" s="141" t="s">
        <v>977</v>
      </c>
      <c r="F108" s="141" t="s">
        <v>181</v>
      </c>
      <c r="G108" s="141" t="s">
        <v>978</v>
      </c>
      <c r="H108" s="141" t="s">
        <v>979</v>
      </c>
      <c r="I108" s="141" t="s">
        <v>980</v>
      </c>
      <c r="J108" s="152" t="s">
        <v>940</v>
      </c>
      <c r="K108" s="140" t="s">
        <v>941</v>
      </c>
      <c r="L108" s="141" t="s">
        <v>951</v>
      </c>
      <c r="M108" s="141" t="s">
        <v>953</v>
      </c>
      <c r="N108" s="141" t="s">
        <v>954</v>
      </c>
      <c r="O108" s="141" t="s">
        <v>955</v>
      </c>
      <c r="P108" s="141" t="s">
        <v>956</v>
      </c>
      <c r="Q108" s="141" t="s">
        <v>957</v>
      </c>
      <c r="R108" s="142" t="s">
        <v>958</v>
      </c>
    </row>
    <row r="109" spans="2:18">
      <c r="C109" s="143" t="s">
        <v>981</v>
      </c>
      <c r="D109" s="166" t="s">
        <v>988</v>
      </c>
      <c r="E109" s="167"/>
      <c r="F109" s="167"/>
      <c r="G109" s="144" t="s">
        <v>981</v>
      </c>
      <c r="H109" s="166" t="s">
        <v>989</v>
      </c>
      <c r="I109" s="167"/>
      <c r="J109" s="173"/>
      <c r="K109" s="143" t="s">
        <v>990</v>
      </c>
      <c r="L109" s="144" t="s">
        <v>991</v>
      </c>
      <c r="M109" s="144" t="s">
        <v>992</v>
      </c>
      <c r="N109" s="144" t="s">
        <v>993</v>
      </c>
      <c r="O109" s="144" t="s">
        <v>994</v>
      </c>
      <c r="P109" s="144" t="s">
        <v>995</v>
      </c>
      <c r="Q109" s="144" t="s">
        <v>996</v>
      </c>
      <c r="R109" s="148" t="s">
        <v>997</v>
      </c>
    </row>
    <row r="110" spans="2:18" ht="14.25" thickBot="1">
      <c r="C110" s="149" t="s">
        <v>959</v>
      </c>
      <c r="D110" s="150" t="s">
        <v>959</v>
      </c>
      <c r="E110" s="150" t="s">
        <v>960</v>
      </c>
      <c r="F110" s="150" t="s">
        <v>960</v>
      </c>
      <c r="G110" s="150" t="s">
        <v>959</v>
      </c>
      <c r="H110" s="150" t="s">
        <v>959</v>
      </c>
      <c r="I110" s="150" t="s">
        <v>960</v>
      </c>
      <c r="J110" s="154" t="s">
        <v>960</v>
      </c>
      <c r="K110" s="149" t="s">
        <v>959</v>
      </c>
      <c r="L110" s="150" t="s">
        <v>959</v>
      </c>
      <c r="M110" s="150" t="s">
        <v>959</v>
      </c>
      <c r="N110" s="150" t="s">
        <v>959</v>
      </c>
      <c r="O110" s="150" t="s">
        <v>959</v>
      </c>
      <c r="P110" s="150" t="s">
        <v>959</v>
      </c>
      <c r="Q110" s="150" t="s">
        <v>959</v>
      </c>
      <c r="R110" s="151" t="s">
        <v>959</v>
      </c>
    </row>
    <row r="119" spans="1:17" customFormat="1">
      <c r="A119" s="101"/>
      <c r="B119" s="101"/>
      <c r="C119" s="101"/>
      <c r="D119" s="101"/>
      <c r="E119" s="101"/>
      <c r="F119" s="101"/>
      <c r="G119" s="101"/>
      <c r="H119" s="101"/>
      <c r="I119" s="101"/>
      <c r="J119" s="101"/>
      <c r="K119" s="101"/>
      <c r="L119" s="101"/>
      <c r="M119" s="101"/>
      <c r="N119" s="101"/>
      <c r="O119" s="101"/>
      <c r="P119" s="101"/>
      <c r="Q119" s="101"/>
    </row>
    <row r="120" spans="1:17" customFormat="1" ht="24" customHeight="1">
      <c r="A120" s="101"/>
      <c r="B120" s="101"/>
      <c r="C120" s="101"/>
      <c r="D120" s="101"/>
      <c r="E120" s="101"/>
      <c r="F120" s="101"/>
      <c r="G120" s="101"/>
      <c r="H120" s="101"/>
      <c r="I120" s="101"/>
      <c r="J120" s="101"/>
      <c r="K120" s="101"/>
      <c r="L120" s="101"/>
      <c r="M120" s="101"/>
      <c r="N120" s="101"/>
      <c r="O120" s="101"/>
      <c r="P120" s="101"/>
      <c r="Q120" s="101"/>
    </row>
    <row r="121" spans="1:17" customFormat="1">
      <c r="A121" s="101"/>
      <c r="B121" s="101"/>
      <c r="C121" s="101"/>
      <c r="D121" s="101"/>
      <c r="E121" s="101"/>
      <c r="F121" s="101"/>
      <c r="G121" s="101"/>
      <c r="H121" s="101"/>
      <c r="I121" s="101"/>
      <c r="J121" s="101"/>
      <c r="K121" s="101"/>
      <c r="L121" s="101"/>
      <c r="M121" s="101"/>
      <c r="N121" s="101"/>
      <c r="O121" s="101"/>
      <c r="P121" s="101"/>
      <c r="Q121" s="101"/>
    </row>
    <row r="124" spans="1:17" customFormat="1">
      <c r="A124" s="101"/>
      <c r="B124" s="101"/>
      <c r="C124" s="101"/>
      <c r="D124" s="101"/>
      <c r="E124" s="101"/>
      <c r="F124" s="101"/>
      <c r="G124" s="101"/>
      <c r="H124" s="101"/>
      <c r="I124" s="101"/>
      <c r="J124" s="101"/>
      <c r="K124" s="101"/>
      <c r="L124" s="101"/>
      <c r="M124" s="101"/>
      <c r="N124" s="101"/>
      <c r="O124" s="101"/>
      <c r="P124" s="101"/>
      <c r="Q124" s="101"/>
    </row>
    <row r="125" spans="1:17" customFormat="1" ht="24" customHeight="1">
      <c r="A125" s="101"/>
      <c r="B125" s="101"/>
      <c r="C125" s="101"/>
      <c r="D125" s="101"/>
      <c r="E125" s="101"/>
      <c r="F125" s="101"/>
      <c r="G125" s="101"/>
      <c r="H125" s="101"/>
      <c r="I125" s="101"/>
      <c r="J125" s="101"/>
      <c r="K125" s="101"/>
      <c r="L125" s="101"/>
      <c r="M125" s="101"/>
      <c r="N125" s="101"/>
      <c r="O125" s="101"/>
      <c r="P125" s="101"/>
      <c r="Q125" s="101"/>
    </row>
    <row r="126" spans="1:17" customFormat="1">
      <c r="A126" s="101"/>
      <c r="B126" s="101"/>
      <c r="C126" s="101"/>
      <c r="D126" s="101"/>
      <c r="E126" s="101"/>
      <c r="F126" s="101"/>
      <c r="G126" s="101"/>
      <c r="H126" s="101"/>
      <c r="I126" s="101"/>
      <c r="J126" s="101"/>
      <c r="K126" s="101"/>
      <c r="L126" s="101"/>
      <c r="M126" s="101"/>
      <c r="N126" s="101"/>
      <c r="O126" s="101"/>
      <c r="P126" s="101"/>
      <c r="Q126" s="101"/>
    </row>
    <row r="129" spans="1:17" customFormat="1">
      <c r="A129" s="101"/>
      <c r="B129" s="101"/>
      <c r="C129" s="101"/>
      <c r="D129" s="101"/>
      <c r="E129" s="101"/>
      <c r="F129" s="101"/>
      <c r="G129" s="101"/>
      <c r="H129" s="101"/>
      <c r="I129" s="101"/>
      <c r="J129" s="101"/>
      <c r="K129" s="101"/>
      <c r="L129" s="101"/>
      <c r="M129" s="101"/>
      <c r="N129" s="101"/>
      <c r="O129" s="101"/>
      <c r="P129" s="101"/>
      <c r="Q129" s="101"/>
    </row>
    <row r="178" spans="2:18">
      <c r="B178" s="101" t="s">
        <v>1000</v>
      </c>
    </row>
    <row r="179" spans="2:18">
      <c r="B179" s="101" t="s">
        <v>1006</v>
      </c>
    </row>
    <row r="180" spans="2:18">
      <c r="B180" s="101" t="s">
        <v>1007</v>
      </c>
    </row>
    <row r="181" spans="2:18">
      <c r="B181" s="158" t="s">
        <v>1008</v>
      </c>
      <c r="C181" s="158"/>
      <c r="D181" s="158"/>
      <c r="E181" s="158"/>
      <c r="F181" s="158"/>
      <c r="G181" s="158"/>
    </row>
    <row r="182" spans="2:18">
      <c r="B182" s="158" t="s">
        <v>1009</v>
      </c>
      <c r="C182" s="158"/>
      <c r="D182" s="158"/>
      <c r="E182" s="158"/>
      <c r="F182" s="158"/>
      <c r="I182" s="160"/>
      <c r="J182" s="103"/>
    </row>
    <row r="183" spans="2:18">
      <c r="B183" s="101" t="s">
        <v>1010</v>
      </c>
    </row>
    <row r="184" spans="2:18" ht="14.25" thickBot="1"/>
    <row r="185" spans="2:18">
      <c r="C185" s="140" t="s">
        <v>961</v>
      </c>
      <c r="D185" s="141" t="s">
        <v>962</v>
      </c>
      <c r="E185" s="141" t="s">
        <v>963</v>
      </c>
      <c r="F185" s="141" t="s">
        <v>964</v>
      </c>
      <c r="G185" s="141" t="s">
        <v>965</v>
      </c>
      <c r="H185" s="141" t="s">
        <v>966</v>
      </c>
      <c r="I185" s="141" t="s">
        <v>967</v>
      </c>
      <c r="J185" s="142" t="s">
        <v>968</v>
      </c>
      <c r="K185" s="140" t="s">
        <v>969</v>
      </c>
      <c r="L185" s="141" t="s">
        <v>280</v>
      </c>
      <c r="M185" s="141" t="s">
        <v>265</v>
      </c>
      <c r="N185" s="141" t="s">
        <v>970</v>
      </c>
      <c r="O185" s="141" t="s">
        <v>971</v>
      </c>
      <c r="P185" s="141" t="s">
        <v>972</v>
      </c>
      <c r="Q185" s="141" t="s">
        <v>973</v>
      </c>
      <c r="R185" s="142" t="s">
        <v>974</v>
      </c>
    </row>
    <row r="186" spans="2:18">
      <c r="C186" s="155" t="s">
        <v>981</v>
      </c>
      <c r="D186" s="156" t="s">
        <v>981</v>
      </c>
      <c r="E186" s="156" t="s">
        <v>981</v>
      </c>
      <c r="F186" s="156" t="s">
        <v>981</v>
      </c>
      <c r="G186" s="156" t="s">
        <v>981</v>
      </c>
      <c r="H186" s="156" t="s">
        <v>981</v>
      </c>
      <c r="I186" s="156" t="s">
        <v>981</v>
      </c>
      <c r="J186" s="157" t="s">
        <v>981</v>
      </c>
      <c r="K186" s="155" t="s">
        <v>981</v>
      </c>
      <c r="L186" s="156" t="s">
        <v>981</v>
      </c>
      <c r="M186" s="156" t="s">
        <v>981</v>
      </c>
      <c r="N186" s="156" t="s">
        <v>981</v>
      </c>
      <c r="O186" s="156" t="s">
        <v>981</v>
      </c>
      <c r="P186" s="166" t="s">
        <v>1001</v>
      </c>
      <c r="Q186" s="167"/>
      <c r="R186" s="168"/>
    </row>
    <row r="187" spans="2:18" ht="14.25" thickBot="1">
      <c r="C187" s="145" t="s">
        <v>959</v>
      </c>
      <c r="D187" s="146" t="s">
        <v>959</v>
      </c>
      <c r="E187" s="146" t="s">
        <v>959</v>
      </c>
      <c r="F187" s="146" t="s">
        <v>959</v>
      </c>
      <c r="G187" s="146" t="s">
        <v>959</v>
      </c>
      <c r="H187" s="146" t="s">
        <v>959</v>
      </c>
      <c r="I187" s="146" t="s">
        <v>959</v>
      </c>
      <c r="J187" s="147" t="s">
        <v>959</v>
      </c>
      <c r="K187" s="145" t="s">
        <v>959</v>
      </c>
      <c r="L187" s="146" t="s">
        <v>959</v>
      </c>
      <c r="M187" s="146" t="s">
        <v>959</v>
      </c>
      <c r="N187" s="146" t="s">
        <v>959</v>
      </c>
      <c r="O187" s="146" t="s">
        <v>959</v>
      </c>
      <c r="P187" s="146" t="s">
        <v>959</v>
      </c>
      <c r="Q187" s="146" t="s">
        <v>959</v>
      </c>
      <c r="R187" s="147" t="s">
        <v>960</v>
      </c>
    </row>
    <row r="188" spans="2:18">
      <c r="C188" s="140" t="s">
        <v>975</v>
      </c>
      <c r="D188" s="141" t="s">
        <v>976</v>
      </c>
      <c r="E188" s="141" t="s">
        <v>977</v>
      </c>
      <c r="F188" s="141" t="s">
        <v>181</v>
      </c>
      <c r="G188" s="141" t="s">
        <v>978</v>
      </c>
      <c r="H188" s="141" t="s">
        <v>979</v>
      </c>
      <c r="I188" s="141" t="s">
        <v>980</v>
      </c>
      <c r="J188" s="142" t="s">
        <v>940</v>
      </c>
      <c r="K188" s="140" t="s">
        <v>941</v>
      </c>
      <c r="L188" s="141" t="s">
        <v>951</v>
      </c>
      <c r="M188" s="141" t="s">
        <v>953</v>
      </c>
      <c r="N188" s="141" t="s">
        <v>954</v>
      </c>
      <c r="O188" s="141" t="s">
        <v>955</v>
      </c>
      <c r="P188" s="141" t="s">
        <v>956</v>
      </c>
      <c r="Q188" s="141" t="s">
        <v>957</v>
      </c>
      <c r="R188" s="142" t="s">
        <v>958</v>
      </c>
    </row>
    <row r="189" spans="2:18">
      <c r="C189" s="143" t="s">
        <v>1002</v>
      </c>
      <c r="D189" s="156" t="s">
        <v>981</v>
      </c>
      <c r="E189" s="156" t="s">
        <v>981</v>
      </c>
      <c r="F189" s="156" t="s">
        <v>981</v>
      </c>
      <c r="G189" s="156" t="s">
        <v>981</v>
      </c>
      <c r="H189" s="166" t="s">
        <v>1003</v>
      </c>
      <c r="I189" s="167"/>
      <c r="J189" s="168"/>
      <c r="K189" s="155" t="s">
        <v>981</v>
      </c>
      <c r="L189" s="169" t="s">
        <v>1004</v>
      </c>
      <c r="M189" s="170"/>
      <c r="N189" s="171"/>
      <c r="O189" s="156" t="s">
        <v>981</v>
      </c>
      <c r="P189" s="169" t="s">
        <v>1005</v>
      </c>
      <c r="Q189" s="170"/>
      <c r="R189" s="172"/>
    </row>
    <row r="190" spans="2:18" ht="14.25" thickBot="1">
      <c r="C190" s="159" t="s">
        <v>959</v>
      </c>
      <c r="D190" s="150" t="s">
        <v>959</v>
      </c>
      <c r="E190" s="150" t="s">
        <v>959</v>
      </c>
      <c r="F190" s="150" t="s">
        <v>959</v>
      </c>
      <c r="G190" s="150" t="s">
        <v>959</v>
      </c>
      <c r="H190" s="150" t="s">
        <v>959</v>
      </c>
      <c r="I190" s="150" t="s">
        <v>959</v>
      </c>
      <c r="J190" s="151" t="s">
        <v>959</v>
      </c>
      <c r="K190" s="149" t="s">
        <v>959</v>
      </c>
      <c r="L190" s="150" t="s">
        <v>960</v>
      </c>
      <c r="M190" s="150" t="s">
        <v>960</v>
      </c>
      <c r="N190" s="150" t="s">
        <v>960</v>
      </c>
      <c r="O190" s="150" t="s">
        <v>959</v>
      </c>
      <c r="P190" s="150" t="s">
        <v>959</v>
      </c>
      <c r="Q190" s="150" t="s">
        <v>959</v>
      </c>
      <c r="R190" s="151" t="s">
        <v>960</v>
      </c>
    </row>
  </sheetData>
  <mergeCells count="10">
    <mergeCell ref="P186:R186"/>
    <mergeCell ref="H189:J189"/>
    <mergeCell ref="L189:N189"/>
    <mergeCell ref="P189:R189"/>
    <mergeCell ref="E106:G106"/>
    <mergeCell ref="H106:J106"/>
    <mergeCell ref="N106:O106"/>
    <mergeCell ref="P106:R106"/>
    <mergeCell ref="D109:F109"/>
    <mergeCell ref="H109:J109"/>
  </mergeCells>
  <phoneticPr fontId="8"/>
  <pageMargins left="0.7" right="0.7" top="0.75" bottom="0.75" header="0.3" footer="0.3"/>
  <pageSetup paperSize="9" orientation="portrait" horizontalDpi="360" verticalDpi="360" copies="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2:M762"/>
  <sheetViews>
    <sheetView topLeftCell="A149" zoomScale="97" zoomScaleNormal="80" workbookViewId="0">
      <selection activeCell="A441" sqref="A441"/>
    </sheetView>
  </sheetViews>
  <sheetFormatPr defaultRowHeight="13.5"/>
  <cols>
    <col min="1" max="16384" width="9" style="83"/>
  </cols>
  <sheetData>
    <row r="2" spans="1:2">
      <c r="A2" s="83" t="s">
        <v>929</v>
      </c>
    </row>
    <row r="3" spans="1:2">
      <c r="B3" s="83" t="s">
        <v>933</v>
      </c>
    </row>
    <row r="27" spans="2:2">
      <c r="B27" s="83" t="s">
        <v>934</v>
      </c>
    </row>
    <row r="42" spans="1:2">
      <c r="A42" s="83" t="s">
        <v>930</v>
      </c>
    </row>
    <row r="43" spans="1:2">
      <c r="B43" s="83" t="s">
        <v>933</v>
      </c>
    </row>
    <row r="67" spans="2:2">
      <c r="B67" s="83" t="s">
        <v>934</v>
      </c>
    </row>
    <row r="81" spans="1:2">
      <c r="A81" s="83" t="s">
        <v>936</v>
      </c>
    </row>
    <row r="82" spans="1:2">
      <c r="B82" s="83" t="s">
        <v>933</v>
      </c>
    </row>
    <row r="119" spans="2:13">
      <c r="M119" s="83" t="s">
        <v>932</v>
      </c>
    </row>
    <row r="121" spans="2:13">
      <c r="B121" s="83" t="s">
        <v>934</v>
      </c>
    </row>
    <row r="156" spans="1:2">
      <c r="A156" s="83" t="s">
        <v>931</v>
      </c>
    </row>
    <row r="157" spans="1:2">
      <c r="B157" s="83" t="s">
        <v>933</v>
      </c>
    </row>
    <row r="221" spans="2:2">
      <c r="B221" s="83" t="s">
        <v>934</v>
      </c>
    </row>
    <row r="262" spans="1:2">
      <c r="A262" s="83" t="s">
        <v>935</v>
      </c>
    </row>
    <row r="263" spans="1:2">
      <c r="B263" s="83" t="s">
        <v>933</v>
      </c>
    </row>
    <row r="323" spans="2:2">
      <c r="B323" s="83" t="s">
        <v>934</v>
      </c>
    </row>
    <row r="365" spans="1:2">
      <c r="A365" s="83" t="s">
        <v>937</v>
      </c>
    </row>
    <row r="366" spans="1:2">
      <c r="B366" s="83" t="s">
        <v>933</v>
      </c>
    </row>
    <row r="404" spans="2:2">
      <c r="B404" s="83" t="s">
        <v>934</v>
      </c>
    </row>
    <row r="441" spans="1:13">
      <c r="A441" s="83" t="s">
        <v>938</v>
      </c>
    </row>
    <row r="442" spans="1:13">
      <c r="B442" s="83" t="s">
        <v>933</v>
      </c>
    </row>
    <row r="443" spans="1:13">
      <c r="M443" s="137"/>
    </row>
    <row r="505" spans="1:2">
      <c r="A505" s="83" t="s">
        <v>939</v>
      </c>
    </row>
    <row r="506" spans="1:2">
      <c r="B506" s="83" t="s">
        <v>933</v>
      </c>
    </row>
    <row r="537" spans="2:10">
      <c r="C537" s="138" t="s">
        <v>943</v>
      </c>
      <c r="D537" s="138" t="s">
        <v>944</v>
      </c>
      <c r="E537" s="138" t="s">
        <v>945</v>
      </c>
      <c r="F537" s="138" t="s">
        <v>946</v>
      </c>
      <c r="G537" s="138" t="s">
        <v>947</v>
      </c>
      <c r="H537" s="138" t="s">
        <v>948</v>
      </c>
      <c r="I537" s="138" t="s">
        <v>949</v>
      </c>
      <c r="J537" s="138" t="s">
        <v>950</v>
      </c>
    </row>
    <row r="538" spans="2:10">
      <c r="C538" s="138" t="s">
        <v>942</v>
      </c>
      <c r="D538" s="138" t="s">
        <v>952</v>
      </c>
      <c r="E538" s="138" t="s">
        <v>953</v>
      </c>
      <c r="F538" s="138" t="s">
        <v>954</v>
      </c>
      <c r="G538" s="138" t="s">
        <v>955</v>
      </c>
      <c r="H538" s="138" t="s">
        <v>956</v>
      </c>
      <c r="I538" s="138" t="s">
        <v>957</v>
      </c>
      <c r="J538" s="138" t="s">
        <v>958</v>
      </c>
    </row>
    <row r="539" spans="2:10">
      <c r="C539" s="138" t="s">
        <v>960</v>
      </c>
      <c r="D539" s="138" t="s">
        <v>959</v>
      </c>
      <c r="E539" s="138" t="s">
        <v>960</v>
      </c>
      <c r="F539" s="138" t="s">
        <v>960</v>
      </c>
      <c r="G539" s="138" t="s">
        <v>960</v>
      </c>
      <c r="H539" s="138" t="s">
        <v>960</v>
      </c>
      <c r="I539" s="138" t="s">
        <v>960</v>
      </c>
      <c r="J539" s="138" t="s">
        <v>960</v>
      </c>
    </row>
    <row r="542" spans="2:10">
      <c r="B542" s="83" t="s">
        <v>1011</v>
      </c>
    </row>
    <row r="580" spans="1:2">
      <c r="A580" s="83" t="s">
        <v>1012</v>
      </c>
    </row>
    <row r="581" spans="1:2">
      <c r="B581" s="83" t="s">
        <v>1013</v>
      </c>
    </row>
    <row r="625" spans="2:2">
      <c r="B625" s="83" t="s">
        <v>1011</v>
      </c>
    </row>
    <row r="663" spans="1:2">
      <c r="A663" s="83" t="s">
        <v>1014</v>
      </c>
    </row>
    <row r="664" spans="1:2">
      <c r="B664" s="83" t="s">
        <v>1013</v>
      </c>
    </row>
    <row r="695" spans="2:2">
      <c r="B695" s="83" t="s">
        <v>1011</v>
      </c>
    </row>
    <row r="730" spans="1:2">
      <c r="A730" s="83" t="s">
        <v>1014</v>
      </c>
    </row>
    <row r="731" spans="1:2">
      <c r="B731" s="83" t="s">
        <v>1013</v>
      </c>
    </row>
    <row r="762" spans="2:2">
      <c r="B762" s="83" t="s">
        <v>1011</v>
      </c>
    </row>
  </sheetData>
  <phoneticPr fontId="8"/>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62:AMK199"/>
  <sheetViews>
    <sheetView topLeftCell="A75" zoomScale="70" zoomScaleNormal="70" workbookViewId="0">
      <selection activeCell="Q75" sqref="Q75"/>
    </sheetView>
  </sheetViews>
  <sheetFormatPr defaultRowHeight="13.5"/>
  <cols>
    <col min="1" max="1025" width="8.75" style="50" customWidth="1"/>
    <col min="1026" max="16384" width="9" style="51"/>
  </cols>
  <sheetData>
    <row r="162" spans="5:14">
      <c r="E162" s="53" t="s">
        <v>452</v>
      </c>
    </row>
    <row r="163" spans="5:14" ht="22.5">
      <c r="F163" s="78" t="s">
        <v>454</v>
      </c>
      <c r="G163" s="79" t="s">
        <v>455</v>
      </c>
      <c r="H163" s="80" t="s">
        <v>456</v>
      </c>
      <c r="I163" s="81"/>
      <c r="J163" s="80" t="s">
        <v>457</v>
      </c>
      <c r="K163" s="81"/>
      <c r="L163" s="80" t="s">
        <v>458</v>
      </c>
      <c r="M163" s="81"/>
      <c r="N163" s="50" t="s">
        <v>459</v>
      </c>
    </row>
    <row r="164" spans="5:14">
      <c r="E164" s="82" t="s">
        <v>444</v>
      </c>
      <c r="F164" s="50" t="s">
        <v>445</v>
      </c>
      <c r="G164" s="50" t="s">
        <v>446</v>
      </c>
      <c r="H164" s="56" t="s">
        <v>447</v>
      </c>
      <c r="I164" s="50" t="s">
        <v>448</v>
      </c>
      <c r="J164" s="50" t="s">
        <v>448</v>
      </c>
      <c r="K164" s="50" t="s">
        <v>448</v>
      </c>
      <c r="L164" s="50" t="s">
        <v>448</v>
      </c>
      <c r="M164" s="50" t="s">
        <v>449</v>
      </c>
      <c r="N164" s="50" t="s">
        <v>450</v>
      </c>
    </row>
    <row r="166" spans="5:14">
      <c r="E166" s="53" t="s">
        <v>453</v>
      </c>
    </row>
    <row r="167" spans="5:14">
      <c r="E167" s="82" t="s">
        <v>444</v>
      </c>
      <c r="F167" s="50" t="s">
        <v>445</v>
      </c>
      <c r="G167" s="50" t="s">
        <v>451</v>
      </c>
      <c r="H167" s="56" t="s">
        <v>447</v>
      </c>
      <c r="I167" s="50" t="s">
        <v>448</v>
      </c>
      <c r="J167" s="50" t="s">
        <v>448</v>
      </c>
      <c r="K167" s="50" t="s">
        <v>448</v>
      </c>
      <c r="L167" s="50" t="s">
        <v>448</v>
      </c>
      <c r="M167" s="50" t="s">
        <v>449</v>
      </c>
      <c r="N167" s="50" t="s">
        <v>450</v>
      </c>
    </row>
    <row r="170" spans="5:14">
      <c r="E170" s="50" t="s">
        <v>460</v>
      </c>
    </row>
    <row r="171" spans="5:14">
      <c r="F171" s="50" t="s">
        <v>461</v>
      </c>
    </row>
    <row r="172" spans="5:14">
      <c r="G172" s="53" t="s">
        <v>462</v>
      </c>
    </row>
    <row r="173" spans="5:14">
      <c r="G173" s="50" t="s">
        <v>463</v>
      </c>
    </row>
    <row r="174" spans="5:14">
      <c r="F174" s="50" t="s">
        <v>464</v>
      </c>
    </row>
    <row r="175" spans="5:14">
      <c r="G175" s="53" t="s">
        <v>465</v>
      </c>
    </row>
    <row r="176" spans="5:14">
      <c r="G176" s="50" t="s">
        <v>466</v>
      </c>
    </row>
    <row r="177" spans="5:7">
      <c r="G177" s="50" t="s">
        <v>467</v>
      </c>
    </row>
    <row r="178" spans="5:7">
      <c r="G178" s="50" t="s">
        <v>468</v>
      </c>
    </row>
    <row r="179" spans="5:7">
      <c r="F179" s="50" t="s">
        <v>469</v>
      </c>
    </row>
    <row r="180" spans="5:7">
      <c r="G180" s="53" t="s">
        <v>470</v>
      </c>
    </row>
    <row r="181" spans="5:7">
      <c r="G181" s="50" t="s">
        <v>471</v>
      </c>
    </row>
    <row r="182" spans="5:7">
      <c r="G182" s="50" t="s">
        <v>472</v>
      </c>
    </row>
    <row r="183" spans="5:7">
      <c r="G183" s="50" t="s">
        <v>473</v>
      </c>
    </row>
    <row r="184" spans="5:7">
      <c r="G184" s="50" t="s">
        <v>474</v>
      </c>
    </row>
    <row r="186" spans="5:7">
      <c r="E186" s="50" t="s">
        <v>475</v>
      </c>
    </row>
    <row r="187" spans="5:7">
      <c r="F187" s="50" t="s">
        <v>476</v>
      </c>
    </row>
    <row r="188" spans="5:7">
      <c r="F188" s="50" t="s">
        <v>477</v>
      </c>
    </row>
    <row r="189" spans="5:7">
      <c r="F189" s="50" t="s">
        <v>478</v>
      </c>
    </row>
    <row r="190" spans="5:7">
      <c r="F190" s="50" t="s">
        <v>479</v>
      </c>
    </row>
    <row r="191" spans="5:7">
      <c r="F191" s="50" t="s">
        <v>480</v>
      </c>
    </row>
    <row r="192" spans="5:7">
      <c r="F192" s="53" t="s">
        <v>481</v>
      </c>
    </row>
    <row r="193" spans="6:6">
      <c r="F193" s="50" t="s">
        <v>482</v>
      </c>
    </row>
    <row r="194" spans="6:6">
      <c r="F194" s="50" t="s">
        <v>483</v>
      </c>
    </row>
    <row r="195" spans="6:6">
      <c r="F195" s="50" t="s">
        <v>484</v>
      </c>
    </row>
    <row r="196" spans="6:6">
      <c r="F196" s="53" t="s">
        <v>485</v>
      </c>
    </row>
    <row r="197" spans="6:6">
      <c r="F197" s="50" t="s">
        <v>486</v>
      </c>
    </row>
    <row r="198" spans="6:6">
      <c r="F198" s="50" t="s">
        <v>487</v>
      </c>
    </row>
    <row r="199" spans="6:6">
      <c r="F199" s="50" t="s">
        <v>488</v>
      </c>
    </row>
  </sheetData>
  <phoneticPr fontId="8"/>
  <pageMargins left="0.7" right="0.7" top="0.75" bottom="0.75" header="0.51180555555555496" footer="0.51180555555555496"/>
  <pageSetup paperSize="9" firstPageNumber="0" orientation="portrait" horizontalDpi="300" verticalDpi="300" r:id="rId1"/>
  <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09"/>
  <sheetViews>
    <sheetView topLeftCell="A65" workbookViewId="0">
      <selection activeCell="A91" sqref="A91"/>
    </sheetView>
  </sheetViews>
  <sheetFormatPr defaultRowHeight="13.5"/>
  <cols>
    <col min="1" max="1" width="20.5" customWidth="1"/>
    <col min="2" max="2" width="66.625" customWidth="1"/>
  </cols>
  <sheetData>
    <row r="1" spans="1:1" ht="21">
      <c r="A1" s="131" t="s">
        <v>925</v>
      </c>
    </row>
    <row r="3" spans="1:1" ht="16.5">
      <c r="A3" s="129" t="s">
        <v>924</v>
      </c>
    </row>
    <row r="5" spans="1:1" ht="14.25">
      <c r="A5" s="128" t="s">
        <v>923</v>
      </c>
    </row>
    <row r="7" spans="1:1">
      <c r="A7" t="s">
        <v>918</v>
      </c>
    </row>
    <row r="9" spans="1:1">
      <c r="A9" s="130" t="s">
        <v>917</v>
      </c>
    </row>
    <row r="10" spans="1:1">
      <c r="A10" s="130" t="s">
        <v>916</v>
      </c>
    </row>
    <row r="11" spans="1:1">
      <c r="A11" s="130" t="s">
        <v>915</v>
      </c>
    </row>
    <row r="12" spans="1:1">
      <c r="A12" s="130" t="s">
        <v>914</v>
      </c>
    </row>
    <row r="13" spans="1:1">
      <c r="A13" s="130" t="s">
        <v>913</v>
      </c>
    </row>
    <row r="14" spans="1:1">
      <c r="A14" s="130" t="s">
        <v>922</v>
      </c>
    </row>
    <row r="16" spans="1:1" ht="14.25">
      <c r="A16" s="128" t="s">
        <v>921</v>
      </c>
    </row>
    <row r="18" spans="1:1">
      <c r="A18" t="s">
        <v>918</v>
      </c>
    </row>
    <row r="20" spans="1:1">
      <c r="A20" s="130" t="s">
        <v>917</v>
      </c>
    </row>
    <row r="21" spans="1:1">
      <c r="A21" s="130" t="s">
        <v>916</v>
      </c>
    </row>
    <row r="22" spans="1:1">
      <c r="A22" s="130" t="s">
        <v>915</v>
      </c>
    </row>
    <row r="23" spans="1:1">
      <c r="A23" s="130" t="s">
        <v>914</v>
      </c>
    </row>
    <row r="24" spans="1:1">
      <c r="A24" s="130" t="s">
        <v>913</v>
      </c>
    </row>
    <row r="25" spans="1:1">
      <c r="A25" s="130" t="s">
        <v>920</v>
      </c>
    </row>
    <row r="27" spans="1:1" ht="14.25">
      <c r="A27" s="128" t="s">
        <v>919</v>
      </c>
    </row>
    <row r="29" spans="1:1">
      <c r="A29" t="s">
        <v>918</v>
      </c>
    </row>
    <row r="31" spans="1:1">
      <c r="A31" s="130" t="s">
        <v>917</v>
      </c>
    </row>
    <row r="32" spans="1:1">
      <c r="A32" s="130" t="s">
        <v>916</v>
      </c>
    </row>
    <row r="33" spans="1:4">
      <c r="A33" s="130" t="s">
        <v>915</v>
      </c>
    </row>
    <row r="34" spans="1:4">
      <c r="A34" s="130" t="s">
        <v>914</v>
      </c>
    </row>
    <row r="35" spans="1:4">
      <c r="A35" s="130" t="s">
        <v>913</v>
      </c>
    </row>
    <row r="36" spans="1:4">
      <c r="A36" s="130" t="s">
        <v>912</v>
      </c>
    </row>
    <row r="38" spans="1:4" ht="16.5">
      <c r="A38" s="129" t="s">
        <v>911</v>
      </c>
    </row>
    <row r="40" spans="1:4" ht="14.25">
      <c r="A40" s="128"/>
    </row>
    <row r="41" spans="1:4" ht="21">
      <c r="A41" s="127" t="str">
        <f>CPU!D1</f>
        <v>PIC32MX250F128B</v>
      </c>
    </row>
    <row r="42" spans="1:4">
      <c r="A42" s="126"/>
    </row>
    <row r="43" spans="1:4" ht="14.25">
      <c r="A43" s="108" t="s">
        <v>910</v>
      </c>
      <c r="C43" s="104"/>
    </row>
    <row r="44" spans="1:4">
      <c r="A44" s="106" t="s">
        <v>909</v>
      </c>
      <c r="B44" s="106" t="s">
        <v>905</v>
      </c>
      <c r="C44" s="105" t="s">
        <v>622</v>
      </c>
      <c r="D44" t="s">
        <v>629</v>
      </c>
    </row>
    <row r="45" spans="1:4">
      <c r="A45" s="106" t="s">
        <v>908</v>
      </c>
      <c r="B45" s="106" t="s">
        <v>903</v>
      </c>
      <c r="C45" s="105"/>
    </row>
    <row r="46" spans="1:4" ht="14.25">
      <c r="A46" s="108" t="s">
        <v>907</v>
      </c>
      <c r="B46" s="107"/>
      <c r="C46" s="104"/>
    </row>
    <row r="47" spans="1:4">
      <c r="A47" s="106" t="s">
        <v>906</v>
      </c>
      <c r="B47" s="106" t="s">
        <v>905</v>
      </c>
      <c r="C47" s="105" t="s">
        <v>622</v>
      </c>
      <c r="D47" t="s">
        <v>629</v>
      </c>
    </row>
    <row r="48" spans="1:4">
      <c r="A48" s="106" t="s">
        <v>904</v>
      </c>
      <c r="B48" s="106" t="s">
        <v>903</v>
      </c>
      <c r="C48" s="105"/>
    </row>
    <row r="49" spans="1:12" ht="14.25">
      <c r="A49" s="108" t="s">
        <v>902</v>
      </c>
      <c r="B49" s="107"/>
      <c r="C49" s="104"/>
    </row>
    <row r="50" spans="1:12">
      <c r="A50" s="106" t="s">
        <v>901</v>
      </c>
      <c r="B50" s="106" t="s">
        <v>896</v>
      </c>
      <c r="C50" s="105" t="s">
        <v>622</v>
      </c>
      <c r="D50" t="s">
        <v>895</v>
      </c>
    </row>
    <row r="51" spans="1:12">
      <c r="A51" s="106" t="s">
        <v>900</v>
      </c>
      <c r="B51" s="106" t="s">
        <v>899</v>
      </c>
      <c r="C51" s="105"/>
    </row>
    <row r="52" spans="1:12" ht="14.25">
      <c r="A52" s="108" t="s">
        <v>898</v>
      </c>
      <c r="B52" s="107"/>
      <c r="C52" s="104"/>
    </row>
    <row r="53" spans="1:12">
      <c r="A53" s="106" t="s">
        <v>897</v>
      </c>
      <c r="B53" s="106" t="s">
        <v>896</v>
      </c>
      <c r="C53" s="105" t="s">
        <v>622</v>
      </c>
      <c r="D53" t="s">
        <v>895</v>
      </c>
    </row>
    <row r="54" spans="1:12">
      <c r="A54" s="106" t="s">
        <v>894</v>
      </c>
      <c r="B54" s="106" t="s">
        <v>893</v>
      </c>
      <c r="C54" s="105"/>
    </row>
    <row r="55" spans="1:12" ht="14.25">
      <c r="A55" s="108" t="s">
        <v>892</v>
      </c>
      <c r="B55" s="107"/>
      <c r="C55" s="104"/>
    </row>
    <row r="56" spans="1:12">
      <c r="A56" s="106" t="s">
        <v>891</v>
      </c>
      <c r="B56" s="106" t="s">
        <v>858</v>
      </c>
      <c r="C56" s="105"/>
    </row>
    <row r="57" spans="1:12">
      <c r="A57" s="106" t="s">
        <v>890</v>
      </c>
      <c r="B57" s="106" t="s">
        <v>856</v>
      </c>
      <c r="C57" s="105" t="s">
        <v>622</v>
      </c>
    </row>
    <row r="58" spans="1:12">
      <c r="A58" s="106" t="s">
        <v>889</v>
      </c>
      <c r="B58" s="106" t="s">
        <v>854</v>
      </c>
      <c r="C58" s="105"/>
    </row>
    <row r="59" spans="1:12">
      <c r="A59" s="106" t="s">
        <v>888</v>
      </c>
      <c r="B59" s="106" t="s">
        <v>852</v>
      </c>
      <c r="C59" s="105"/>
    </row>
    <row r="60" spans="1:12">
      <c r="A60" s="106" t="s">
        <v>887</v>
      </c>
      <c r="B60" s="106" t="s">
        <v>850</v>
      </c>
      <c r="C60" s="105"/>
    </row>
    <row r="61" spans="1:12">
      <c r="A61" s="106" t="s">
        <v>886</v>
      </c>
      <c r="B61" s="106" t="s">
        <v>848</v>
      </c>
      <c r="C61" s="105"/>
    </row>
    <row r="62" spans="1:12">
      <c r="A62" s="106" t="s">
        <v>885</v>
      </c>
      <c r="B62" s="106" t="s">
        <v>846</v>
      </c>
      <c r="C62" s="105"/>
    </row>
    <row r="63" spans="1:12">
      <c r="A63" s="106" t="s">
        <v>884</v>
      </c>
      <c r="B63" s="106" t="s">
        <v>844</v>
      </c>
      <c r="C63" s="105"/>
      <c r="F63" t="s">
        <v>883</v>
      </c>
    </row>
    <row r="64" spans="1:12" ht="14.25">
      <c r="A64" s="108" t="s">
        <v>882</v>
      </c>
      <c r="B64" s="107"/>
      <c r="C64" s="104"/>
      <c r="F64" t="s">
        <v>881</v>
      </c>
      <c r="G64" s="125" t="s">
        <v>880</v>
      </c>
      <c r="H64" s="124"/>
      <c r="I64" s="125" t="s">
        <v>879</v>
      </c>
      <c r="J64" s="124"/>
      <c r="K64" s="123" t="s">
        <v>878</v>
      </c>
      <c r="L64" s="123" t="s">
        <v>877</v>
      </c>
    </row>
    <row r="65" spans="1:12">
      <c r="A65" s="106" t="s">
        <v>876</v>
      </c>
      <c r="B65" s="106" t="s">
        <v>875</v>
      </c>
      <c r="C65" s="105"/>
      <c r="F65">
        <v>8</v>
      </c>
      <c r="G65" s="122">
        <v>2</v>
      </c>
      <c r="H65" s="121">
        <f>F65/G65</f>
        <v>4</v>
      </c>
      <c r="I65" s="122">
        <v>20</v>
      </c>
      <c r="J65" s="121">
        <f t="shared" ref="J65:J73" si="0">H$65*I65</f>
        <v>80</v>
      </c>
      <c r="K65" s="102">
        <v>2</v>
      </c>
      <c r="L65" s="102">
        <f>J65/K65</f>
        <v>40</v>
      </c>
    </row>
    <row r="66" spans="1:12">
      <c r="A66" s="106" t="s">
        <v>874</v>
      </c>
      <c r="B66" s="106" t="s">
        <v>873</v>
      </c>
      <c r="C66" s="105"/>
      <c r="G66" s="117">
        <v>1</v>
      </c>
      <c r="H66" s="118">
        <f t="shared" ref="H66:H73" si="1">F$65/G66</f>
        <v>8</v>
      </c>
      <c r="I66" s="117">
        <v>15</v>
      </c>
      <c r="J66" s="116">
        <f t="shared" si="0"/>
        <v>60</v>
      </c>
      <c r="K66" s="115">
        <v>1</v>
      </c>
    </row>
    <row r="67" spans="1:12">
      <c r="A67" s="106" t="s">
        <v>872</v>
      </c>
      <c r="B67" s="106" t="s">
        <v>871</v>
      </c>
      <c r="C67" s="105"/>
      <c r="G67" s="117">
        <v>2</v>
      </c>
      <c r="H67" s="120">
        <f t="shared" si="1"/>
        <v>4</v>
      </c>
      <c r="I67" s="117">
        <v>16</v>
      </c>
      <c r="J67" s="116">
        <f t="shared" si="0"/>
        <v>64</v>
      </c>
      <c r="K67" s="115">
        <v>2</v>
      </c>
    </row>
    <row r="68" spans="1:12">
      <c r="A68" s="106" t="s">
        <v>870</v>
      </c>
      <c r="B68" s="106" t="s">
        <v>869</v>
      </c>
      <c r="C68" s="105"/>
      <c r="G68" s="117">
        <v>3</v>
      </c>
      <c r="H68" s="118">
        <f t="shared" si="1"/>
        <v>2.6666666666666665</v>
      </c>
      <c r="I68" s="117">
        <v>17</v>
      </c>
      <c r="J68" s="116">
        <f t="shared" si="0"/>
        <v>68</v>
      </c>
      <c r="K68" s="115">
        <v>4</v>
      </c>
    </row>
    <row r="69" spans="1:12">
      <c r="A69" s="106" t="s">
        <v>868</v>
      </c>
      <c r="B69" s="106" t="s">
        <v>867</v>
      </c>
      <c r="C69" s="105"/>
      <c r="G69" s="117">
        <v>4</v>
      </c>
      <c r="H69" s="118">
        <f t="shared" si="1"/>
        <v>2</v>
      </c>
      <c r="I69" s="117">
        <v>18</v>
      </c>
      <c r="J69" s="116">
        <f t="shared" si="0"/>
        <v>72</v>
      </c>
      <c r="K69" s="115">
        <v>8</v>
      </c>
    </row>
    <row r="70" spans="1:12">
      <c r="A70" s="106" t="s">
        <v>866</v>
      </c>
      <c r="B70" s="106" t="s">
        <v>865</v>
      </c>
      <c r="C70" s="105" t="s">
        <v>622</v>
      </c>
      <c r="G70" s="117">
        <v>5</v>
      </c>
      <c r="H70" s="118">
        <f t="shared" si="1"/>
        <v>1.6</v>
      </c>
      <c r="I70" s="117">
        <v>19</v>
      </c>
      <c r="J70" s="116">
        <f t="shared" si="0"/>
        <v>76</v>
      </c>
      <c r="K70" s="115">
        <v>16</v>
      </c>
    </row>
    <row r="71" spans="1:12">
      <c r="A71" s="106" t="s">
        <v>864</v>
      </c>
      <c r="B71" s="106" t="s">
        <v>863</v>
      </c>
      <c r="C71" s="105"/>
      <c r="G71" s="117">
        <v>6</v>
      </c>
      <c r="H71" s="118">
        <f t="shared" si="1"/>
        <v>1.3333333333333333</v>
      </c>
      <c r="I71" s="117">
        <v>20</v>
      </c>
      <c r="J71" s="119">
        <f t="shared" si="0"/>
        <v>80</v>
      </c>
      <c r="K71" s="115">
        <v>32</v>
      </c>
    </row>
    <row r="72" spans="1:12">
      <c r="A72" s="106" t="s">
        <v>862</v>
      </c>
      <c r="B72" s="106" t="s">
        <v>861</v>
      </c>
      <c r="C72" s="105"/>
      <c r="G72" s="117">
        <v>10</v>
      </c>
      <c r="H72" s="118">
        <f t="shared" si="1"/>
        <v>0.8</v>
      </c>
      <c r="I72" s="117">
        <v>21</v>
      </c>
      <c r="J72" s="116">
        <f t="shared" si="0"/>
        <v>84</v>
      </c>
      <c r="K72" s="115">
        <v>64</v>
      </c>
    </row>
    <row r="73" spans="1:12" ht="14.25">
      <c r="A73" s="108" t="s">
        <v>860</v>
      </c>
      <c r="B73" s="107"/>
      <c r="C73" s="104"/>
      <c r="G73" s="113">
        <v>12</v>
      </c>
      <c r="H73" s="114">
        <f t="shared" si="1"/>
        <v>0.66666666666666663</v>
      </c>
      <c r="I73" s="113">
        <v>24</v>
      </c>
      <c r="J73" s="112">
        <f t="shared" si="0"/>
        <v>96</v>
      </c>
      <c r="K73" s="111">
        <v>256</v>
      </c>
    </row>
    <row r="74" spans="1:12">
      <c r="A74" s="132" t="s">
        <v>859</v>
      </c>
      <c r="B74" s="132" t="s">
        <v>858</v>
      </c>
      <c r="C74" s="134" t="s">
        <v>926</v>
      </c>
    </row>
    <row r="75" spans="1:12">
      <c r="A75" s="133" t="s">
        <v>857</v>
      </c>
      <c r="B75" s="133" t="s">
        <v>856</v>
      </c>
      <c r="C75" s="105"/>
    </row>
    <row r="76" spans="1:12">
      <c r="A76" s="106" t="s">
        <v>855</v>
      </c>
      <c r="B76" s="106" t="s">
        <v>854</v>
      </c>
      <c r="C76" s="105"/>
    </row>
    <row r="77" spans="1:12">
      <c r="A77" s="106" t="s">
        <v>853</v>
      </c>
      <c r="B77" s="106" t="s">
        <v>852</v>
      </c>
      <c r="C77" s="105"/>
    </row>
    <row r="78" spans="1:12">
      <c r="A78" s="106" t="s">
        <v>851</v>
      </c>
      <c r="B78" s="106" t="s">
        <v>850</v>
      </c>
      <c r="C78" s="105"/>
    </row>
    <row r="79" spans="1:12">
      <c r="A79" s="106" t="s">
        <v>849</v>
      </c>
      <c r="B79" s="106" t="s">
        <v>848</v>
      </c>
      <c r="C79" s="105"/>
    </row>
    <row r="80" spans="1:12">
      <c r="A80" s="106" t="s">
        <v>847</v>
      </c>
      <c r="B80" s="106" t="s">
        <v>846</v>
      </c>
      <c r="C80" s="105"/>
    </row>
    <row r="81" spans="1:3">
      <c r="A81" s="106" t="s">
        <v>845</v>
      </c>
      <c r="B81" s="106" t="s">
        <v>844</v>
      </c>
      <c r="C81" s="105"/>
    </row>
    <row r="82" spans="1:3" ht="14.25">
      <c r="A82" s="108" t="s">
        <v>843</v>
      </c>
      <c r="B82" s="107"/>
      <c r="C82" s="104"/>
    </row>
    <row r="83" spans="1:3">
      <c r="A83" s="106" t="s">
        <v>842</v>
      </c>
      <c r="B83" s="106" t="s">
        <v>785</v>
      </c>
      <c r="C83" s="105" t="s">
        <v>622</v>
      </c>
    </row>
    <row r="84" spans="1:3">
      <c r="A84" s="106" t="s">
        <v>841</v>
      </c>
      <c r="B84" s="106" t="s">
        <v>840</v>
      </c>
      <c r="C84" s="105"/>
    </row>
    <row r="85" spans="1:3" ht="14.25">
      <c r="A85" s="108" t="s">
        <v>839</v>
      </c>
      <c r="B85" s="107"/>
      <c r="C85" s="104"/>
    </row>
    <row r="86" spans="1:3">
      <c r="A86" s="106" t="s">
        <v>838</v>
      </c>
      <c r="B86" s="106" t="s">
        <v>837</v>
      </c>
      <c r="C86" s="105"/>
    </row>
    <row r="87" spans="1:3">
      <c r="A87" s="106" t="s">
        <v>836</v>
      </c>
      <c r="B87" s="106" t="s">
        <v>835</v>
      </c>
      <c r="C87" s="105" t="s">
        <v>622</v>
      </c>
    </row>
    <row r="88" spans="1:3">
      <c r="A88" s="106" t="s">
        <v>834</v>
      </c>
      <c r="B88" s="106" t="s">
        <v>833</v>
      </c>
      <c r="C88" s="105"/>
    </row>
    <row r="89" spans="1:3">
      <c r="A89" s="106" t="s">
        <v>832</v>
      </c>
      <c r="B89" s="106" t="s">
        <v>831</v>
      </c>
      <c r="C89" s="105"/>
    </row>
    <row r="90" spans="1:3">
      <c r="A90" s="106" t="s">
        <v>830</v>
      </c>
      <c r="B90" s="106" t="s">
        <v>829</v>
      </c>
      <c r="C90" s="105"/>
    </row>
    <row r="91" spans="1:3">
      <c r="A91" s="106" t="s">
        <v>828</v>
      </c>
      <c r="B91" s="106" t="s">
        <v>827</v>
      </c>
      <c r="C91" s="105"/>
    </row>
    <row r="92" spans="1:3">
      <c r="A92" s="106" t="s">
        <v>826</v>
      </c>
      <c r="B92" s="106" t="s">
        <v>825</v>
      </c>
      <c r="C92" s="105"/>
    </row>
    <row r="93" spans="1:3">
      <c r="A93" s="106" t="s">
        <v>824</v>
      </c>
      <c r="B93" s="106" t="s">
        <v>823</v>
      </c>
      <c r="C93" s="105"/>
    </row>
    <row r="94" spans="1:3" ht="14.25">
      <c r="A94" s="108" t="s">
        <v>822</v>
      </c>
      <c r="B94" s="107"/>
      <c r="C94" s="104"/>
    </row>
    <row r="95" spans="1:3">
      <c r="A95" s="106" t="s">
        <v>821</v>
      </c>
      <c r="B95" s="106" t="s">
        <v>820</v>
      </c>
      <c r="C95" s="105"/>
    </row>
    <row r="96" spans="1:3">
      <c r="A96" s="106" t="s">
        <v>819</v>
      </c>
      <c r="B96" s="106" t="s">
        <v>818</v>
      </c>
      <c r="C96" s="105" t="s">
        <v>622</v>
      </c>
    </row>
    <row r="97" spans="1:4">
      <c r="A97" s="106" t="s">
        <v>817</v>
      </c>
      <c r="B97" s="106" t="s">
        <v>816</v>
      </c>
      <c r="C97" s="105"/>
    </row>
    <row r="98" spans="1:4">
      <c r="A98" s="106" t="s">
        <v>815</v>
      </c>
      <c r="B98" s="106" t="s">
        <v>814</v>
      </c>
      <c r="C98" s="105"/>
    </row>
    <row r="99" spans="1:4">
      <c r="A99" s="106" t="s">
        <v>813</v>
      </c>
      <c r="B99" s="106" t="s">
        <v>812</v>
      </c>
      <c r="C99" s="105"/>
    </row>
    <row r="100" spans="1:4">
      <c r="A100" s="106" t="s">
        <v>811</v>
      </c>
      <c r="B100" s="106" t="s">
        <v>810</v>
      </c>
      <c r="C100" s="105"/>
    </row>
    <row r="101" spans="1:4">
      <c r="A101" s="106" t="s">
        <v>809</v>
      </c>
      <c r="B101" s="106" t="s">
        <v>808</v>
      </c>
      <c r="C101" s="105"/>
    </row>
    <row r="102" spans="1:4">
      <c r="A102" s="106" t="s">
        <v>807</v>
      </c>
      <c r="B102" s="106" t="s">
        <v>806</v>
      </c>
      <c r="C102" s="105"/>
    </row>
    <row r="103" spans="1:4" ht="14.25">
      <c r="A103" s="108" t="s">
        <v>805</v>
      </c>
      <c r="B103" s="107"/>
      <c r="C103" s="104"/>
    </row>
    <row r="104" spans="1:4">
      <c r="A104" s="106" t="s">
        <v>804</v>
      </c>
      <c r="B104" s="106" t="s">
        <v>782</v>
      </c>
      <c r="C104" s="105"/>
    </row>
    <row r="105" spans="1:4">
      <c r="A105" s="106" t="s">
        <v>803</v>
      </c>
      <c r="B105" s="106" t="s">
        <v>785</v>
      </c>
      <c r="C105" s="105" t="s">
        <v>622</v>
      </c>
    </row>
    <row r="106" spans="1:4" ht="14.25">
      <c r="A106" s="108" t="s">
        <v>802</v>
      </c>
      <c r="B106" s="107"/>
      <c r="C106" s="104"/>
    </row>
    <row r="107" spans="1:4">
      <c r="A107" s="106" t="s">
        <v>801</v>
      </c>
      <c r="B107" s="106" t="s">
        <v>782</v>
      </c>
      <c r="C107" s="105"/>
      <c r="D107" t="s">
        <v>800</v>
      </c>
    </row>
    <row r="108" spans="1:4">
      <c r="A108" s="106" t="s">
        <v>799</v>
      </c>
      <c r="B108" s="106" t="s">
        <v>785</v>
      </c>
      <c r="C108" s="105" t="s">
        <v>622</v>
      </c>
      <c r="D108" t="s">
        <v>798</v>
      </c>
    </row>
    <row r="109" spans="1:4" ht="14.25">
      <c r="A109" s="108" t="s">
        <v>797</v>
      </c>
      <c r="B109" s="107"/>
      <c r="C109" s="104"/>
    </row>
    <row r="110" spans="1:4">
      <c r="A110" s="106" t="s">
        <v>796</v>
      </c>
      <c r="B110" s="106" t="s">
        <v>795</v>
      </c>
      <c r="C110" s="105"/>
      <c r="D110" s="110"/>
    </row>
    <row r="111" spans="1:4">
      <c r="A111" s="106" t="s">
        <v>794</v>
      </c>
      <c r="B111" s="106" t="s">
        <v>793</v>
      </c>
      <c r="C111" s="105"/>
    </row>
    <row r="112" spans="1:4">
      <c r="A112" s="106" t="s">
        <v>792</v>
      </c>
      <c r="B112" s="106" t="s">
        <v>791</v>
      </c>
      <c r="C112" s="105"/>
    </row>
    <row r="113" spans="1:4">
      <c r="A113" s="106" t="s">
        <v>790</v>
      </c>
      <c r="B113" s="106" t="s">
        <v>789</v>
      </c>
      <c r="C113" s="105" t="s">
        <v>622</v>
      </c>
      <c r="D113" s="110" t="s">
        <v>788</v>
      </c>
    </row>
    <row r="114" spans="1:4" ht="14.25">
      <c r="A114" s="108" t="s">
        <v>787</v>
      </c>
      <c r="B114" s="107"/>
      <c r="C114" s="104"/>
    </row>
    <row r="115" spans="1:4">
      <c r="A115" s="106" t="s">
        <v>786</v>
      </c>
      <c r="B115" s="106" t="s">
        <v>785</v>
      </c>
      <c r="C115" s="105" t="s">
        <v>622</v>
      </c>
      <c r="D115" t="s">
        <v>784</v>
      </c>
    </row>
    <row r="116" spans="1:4">
      <c r="A116" s="106" t="s">
        <v>783</v>
      </c>
      <c r="B116" s="106" t="s">
        <v>782</v>
      </c>
      <c r="C116" s="105"/>
    </row>
    <row r="117" spans="1:4" ht="14.25">
      <c r="A117" s="108" t="s">
        <v>781</v>
      </c>
      <c r="B117" s="107"/>
      <c r="C117" s="104"/>
    </row>
    <row r="118" spans="1:4">
      <c r="A118" s="106" t="s">
        <v>780</v>
      </c>
      <c r="B118" s="106" t="s">
        <v>779</v>
      </c>
      <c r="C118" s="105" t="s">
        <v>622</v>
      </c>
      <c r="D118" t="s">
        <v>778</v>
      </c>
    </row>
    <row r="119" spans="1:4">
      <c r="A119" s="106" t="s">
        <v>777</v>
      </c>
      <c r="B119" s="106" t="s">
        <v>776</v>
      </c>
      <c r="C119" s="105"/>
    </row>
    <row r="120" spans="1:4">
      <c r="A120" s="106" t="s">
        <v>775</v>
      </c>
      <c r="B120" s="106" t="s">
        <v>774</v>
      </c>
      <c r="C120" s="105"/>
    </row>
    <row r="121" spans="1:4">
      <c r="A121" s="106" t="s">
        <v>773</v>
      </c>
      <c r="B121" s="106" t="s">
        <v>772</v>
      </c>
      <c r="C121" s="105"/>
    </row>
    <row r="122" spans="1:4" ht="14.25">
      <c r="A122" s="108" t="s">
        <v>771</v>
      </c>
      <c r="B122" s="107"/>
      <c r="C122" s="104"/>
      <c r="D122" t="s">
        <v>770</v>
      </c>
    </row>
    <row r="123" spans="1:4">
      <c r="A123" s="106" t="s">
        <v>769</v>
      </c>
      <c r="B123" s="106" t="s">
        <v>768</v>
      </c>
      <c r="C123" s="105"/>
      <c r="D123" t="s">
        <v>767</v>
      </c>
    </row>
    <row r="124" spans="1:4">
      <c r="A124" s="106" t="s">
        <v>766</v>
      </c>
      <c r="B124" s="106" t="s">
        <v>765</v>
      </c>
      <c r="C124" s="105"/>
    </row>
    <row r="125" spans="1:4">
      <c r="A125" s="106" t="s">
        <v>764</v>
      </c>
      <c r="B125" s="106" t="s">
        <v>763</v>
      </c>
      <c r="C125" s="105" t="s">
        <v>622</v>
      </c>
    </row>
    <row r="126" spans="1:4" ht="14.25">
      <c r="A126" s="108" t="s">
        <v>128</v>
      </c>
      <c r="B126" s="107"/>
      <c r="C126" s="104"/>
    </row>
    <row r="127" spans="1:4">
      <c r="A127" s="106" t="s">
        <v>762</v>
      </c>
      <c r="B127" s="106">
        <v>4.2361111111111106E-2</v>
      </c>
      <c r="C127" s="109" t="s">
        <v>622</v>
      </c>
    </row>
    <row r="128" spans="1:4">
      <c r="A128" s="106" t="s">
        <v>761</v>
      </c>
      <c r="B128" s="106">
        <v>4.3055555555555562E-2</v>
      </c>
      <c r="C128" s="109"/>
    </row>
    <row r="129" spans="1:3">
      <c r="A129" s="106" t="s">
        <v>760</v>
      </c>
      <c r="B129" s="106">
        <v>4.4444444444444446E-2</v>
      </c>
      <c r="C129" s="109"/>
    </row>
    <row r="130" spans="1:3">
      <c r="A130" s="106" t="s">
        <v>759</v>
      </c>
      <c r="B130" s="106">
        <v>4.7222222222222221E-2</v>
      </c>
      <c r="C130" s="109"/>
    </row>
    <row r="131" spans="1:3">
      <c r="A131" s="106" t="s">
        <v>758</v>
      </c>
      <c r="B131" s="106">
        <v>5.2777777777777778E-2</v>
      </c>
      <c r="C131" s="109"/>
    </row>
    <row r="132" spans="1:3">
      <c r="A132" s="106" t="s">
        <v>757</v>
      </c>
      <c r="B132" s="106">
        <v>6.3888888888888884E-2</v>
      </c>
      <c r="C132" s="109"/>
    </row>
    <row r="133" spans="1:3">
      <c r="A133" s="106" t="s">
        <v>756</v>
      </c>
      <c r="B133" s="106">
        <v>8.6111111111111097E-2</v>
      </c>
      <c r="C133" s="105"/>
    </row>
    <row r="134" spans="1:3">
      <c r="A134" s="106" t="s">
        <v>755</v>
      </c>
      <c r="B134" s="106">
        <v>0.13055555555555556</v>
      </c>
      <c r="C134" s="105"/>
    </row>
    <row r="135" spans="1:3">
      <c r="A135" s="106" t="s">
        <v>754</v>
      </c>
      <c r="B135" s="106">
        <v>0.21944444444444444</v>
      </c>
      <c r="C135" s="105"/>
    </row>
    <row r="136" spans="1:3">
      <c r="A136" s="106" t="s">
        <v>753</v>
      </c>
      <c r="B136" s="106">
        <v>0.3972222222222222</v>
      </c>
      <c r="C136" s="105"/>
    </row>
    <row r="137" spans="1:3">
      <c r="A137" s="106" t="s">
        <v>752</v>
      </c>
      <c r="B137" s="106">
        <v>0.75277777777777777</v>
      </c>
      <c r="C137" s="105"/>
    </row>
    <row r="138" spans="1:3">
      <c r="A138" s="106" t="s">
        <v>751</v>
      </c>
      <c r="B138" s="106">
        <v>1.4638888888888888</v>
      </c>
      <c r="C138" s="105"/>
    </row>
    <row r="139" spans="1:3">
      <c r="A139" s="106" t="s">
        <v>750</v>
      </c>
      <c r="B139" s="106">
        <v>2.8861111111111111</v>
      </c>
      <c r="C139" s="105"/>
    </row>
    <row r="140" spans="1:3">
      <c r="A140" s="106" t="s">
        <v>749</v>
      </c>
      <c r="B140" s="106">
        <v>5.7305555555555552</v>
      </c>
      <c r="C140" s="105"/>
    </row>
    <row r="141" spans="1:3">
      <c r="A141" s="106" t="s">
        <v>748</v>
      </c>
      <c r="B141" s="106" t="s">
        <v>747</v>
      </c>
      <c r="C141" s="105"/>
    </row>
    <row r="142" spans="1:3">
      <c r="A142" s="106" t="s">
        <v>746</v>
      </c>
      <c r="B142" s="106" t="s">
        <v>745</v>
      </c>
      <c r="C142" s="105"/>
    </row>
    <row r="143" spans="1:3">
      <c r="A143" s="106" t="s">
        <v>744</v>
      </c>
      <c r="B143" s="106" t="s">
        <v>743</v>
      </c>
      <c r="C143" s="105"/>
    </row>
    <row r="144" spans="1:3">
      <c r="A144" s="106" t="s">
        <v>742</v>
      </c>
      <c r="B144" s="106" t="s">
        <v>741</v>
      </c>
      <c r="C144" s="105"/>
    </row>
    <row r="145" spans="1:4">
      <c r="A145" s="106" t="s">
        <v>740</v>
      </c>
      <c r="B145" s="106" t="s">
        <v>739</v>
      </c>
      <c r="C145" s="105"/>
    </row>
    <row r="146" spans="1:4">
      <c r="A146" s="106" t="s">
        <v>738</v>
      </c>
      <c r="B146" s="106" t="s">
        <v>737</v>
      </c>
      <c r="C146" s="105"/>
    </row>
    <row r="147" spans="1:4">
      <c r="A147" s="106" t="s">
        <v>736</v>
      </c>
      <c r="B147" s="106" t="s">
        <v>735</v>
      </c>
      <c r="C147" s="105"/>
    </row>
    <row r="148" spans="1:4" ht="14.25">
      <c r="A148" s="108" t="s">
        <v>734</v>
      </c>
      <c r="B148" s="107"/>
      <c r="C148" s="104"/>
    </row>
    <row r="149" spans="1:4">
      <c r="A149" s="106" t="s">
        <v>733</v>
      </c>
      <c r="B149" s="106" t="s">
        <v>732</v>
      </c>
      <c r="C149" s="105"/>
    </row>
    <row r="150" spans="1:4">
      <c r="A150" s="106" t="s">
        <v>731</v>
      </c>
      <c r="B150" s="106" t="s">
        <v>730</v>
      </c>
      <c r="C150" s="105" t="s">
        <v>622</v>
      </c>
      <c r="D150" t="s">
        <v>629</v>
      </c>
    </row>
    <row r="151" spans="1:4" ht="14.25">
      <c r="A151" s="108" t="s">
        <v>729</v>
      </c>
      <c r="B151" s="107"/>
      <c r="C151" s="104"/>
    </row>
    <row r="152" spans="1:4">
      <c r="A152" s="106" t="s">
        <v>728</v>
      </c>
      <c r="B152" s="106" t="s">
        <v>727</v>
      </c>
      <c r="C152" s="105" t="s">
        <v>622</v>
      </c>
    </row>
    <row r="153" spans="1:4">
      <c r="A153" s="106" t="s">
        <v>726</v>
      </c>
      <c r="B153" s="106" t="s">
        <v>725</v>
      </c>
      <c r="C153" s="105"/>
    </row>
    <row r="154" spans="1:4" ht="14.25">
      <c r="A154" s="108" t="s">
        <v>724</v>
      </c>
      <c r="B154" s="107"/>
      <c r="C154" s="104"/>
    </row>
    <row r="155" spans="1:4">
      <c r="A155" s="106" t="s">
        <v>723</v>
      </c>
      <c r="B155" s="106" t="s">
        <v>722</v>
      </c>
      <c r="C155" s="105"/>
    </row>
    <row r="156" spans="1:4">
      <c r="A156" s="106" t="s">
        <v>721</v>
      </c>
      <c r="B156" s="106" t="s">
        <v>720</v>
      </c>
      <c r="C156" s="105" t="s">
        <v>622</v>
      </c>
      <c r="D156" t="s">
        <v>629</v>
      </c>
    </row>
    <row r="157" spans="1:4">
      <c r="A157" s="106" t="s">
        <v>719</v>
      </c>
      <c r="B157" s="106" t="s">
        <v>718</v>
      </c>
      <c r="C157" s="105"/>
    </row>
    <row r="158" spans="1:4">
      <c r="A158" s="106" t="s">
        <v>717</v>
      </c>
      <c r="B158" s="106" t="s">
        <v>716</v>
      </c>
      <c r="C158" s="105"/>
    </row>
    <row r="159" spans="1:4" ht="14.25">
      <c r="A159" s="108" t="s">
        <v>715</v>
      </c>
      <c r="B159" s="107"/>
      <c r="C159" s="104"/>
    </row>
    <row r="160" spans="1:4">
      <c r="A160" s="106" t="s">
        <v>714</v>
      </c>
      <c r="B160" s="106" t="s">
        <v>713</v>
      </c>
      <c r="C160" s="105"/>
    </row>
    <row r="161" spans="1:3">
      <c r="A161" s="106" t="s">
        <v>712</v>
      </c>
      <c r="B161" s="106" t="s">
        <v>711</v>
      </c>
      <c r="C161" s="105" t="s">
        <v>622</v>
      </c>
    </row>
    <row r="162" spans="1:3" ht="14.25">
      <c r="A162" s="108" t="s">
        <v>710</v>
      </c>
      <c r="B162" s="107"/>
      <c r="C162" s="104"/>
    </row>
    <row r="163" spans="1:3">
      <c r="A163" s="106" t="s">
        <v>709</v>
      </c>
      <c r="B163" s="106" t="s">
        <v>708</v>
      </c>
      <c r="C163" s="105" t="s">
        <v>622</v>
      </c>
    </row>
    <row r="164" spans="1:3">
      <c r="A164" s="106" t="s">
        <v>707</v>
      </c>
      <c r="B164" s="106" t="s">
        <v>706</v>
      </c>
      <c r="C164" s="105"/>
    </row>
    <row r="165" spans="1:3" ht="14.25">
      <c r="A165" s="108" t="s">
        <v>705</v>
      </c>
      <c r="B165" s="107"/>
      <c r="C165" s="104"/>
    </row>
    <row r="166" spans="1:3">
      <c r="A166" s="106" t="s">
        <v>704</v>
      </c>
      <c r="B166" s="106" t="s">
        <v>703</v>
      </c>
      <c r="C166" s="105"/>
    </row>
    <row r="167" spans="1:3">
      <c r="A167" s="106" t="s">
        <v>702</v>
      </c>
      <c r="B167" s="106" t="s">
        <v>701</v>
      </c>
      <c r="C167" s="105"/>
    </row>
    <row r="168" spans="1:3">
      <c r="A168" s="106" t="s">
        <v>700</v>
      </c>
      <c r="B168" s="106" t="s">
        <v>699</v>
      </c>
      <c r="C168" s="105" t="s">
        <v>622</v>
      </c>
    </row>
    <row r="169" spans="1:3">
      <c r="A169" s="106" t="s">
        <v>698</v>
      </c>
      <c r="B169" s="106" t="s">
        <v>697</v>
      </c>
      <c r="C169" s="105"/>
    </row>
    <row r="170" spans="1:3" ht="14.25">
      <c r="A170" s="108" t="s">
        <v>696</v>
      </c>
      <c r="B170" s="107"/>
      <c r="C170" s="104"/>
    </row>
    <row r="171" spans="1:3">
      <c r="A171" s="106" t="s">
        <v>695</v>
      </c>
      <c r="B171" s="106" t="s">
        <v>694</v>
      </c>
      <c r="C171" s="105"/>
    </row>
    <row r="172" spans="1:3">
      <c r="A172" s="106" t="s">
        <v>693</v>
      </c>
      <c r="B172" s="106" t="s">
        <v>692</v>
      </c>
      <c r="C172" s="105"/>
    </row>
    <row r="173" spans="1:3">
      <c r="A173" s="106" t="s">
        <v>691</v>
      </c>
      <c r="B173" s="106" t="s">
        <v>690</v>
      </c>
      <c r="C173" s="105"/>
    </row>
    <row r="174" spans="1:3">
      <c r="A174" s="106" t="s">
        <v>689</v>
      </c>
      <c r="B174" s="106" t="s">
        <v>688</v>
      </c>
      <c r="C174" s="105"/>
    </row>
    <row r="175" spans="1:3">
      <c r="A175" s="106" t="s">
        <v>687</v>
      </c>
      <c r="B175" s="106" t="s">
        <v>686</v>
      </c>
      <c r="C175" s="105"/>
    </row>
    <row r="176" spans="1:3">
      <c r="A176" s="106" t="s">
        <v>685</v>
      </c>
      <c r="B176" s="106" t="s">
        <v>684</v>
      </c>
      <c r="C176" s="105"/>
    </row>
    <row r="177" spans="1:3">
      <c r="A177" s="106" t="s">
        <v>683</v>
      </c>
      <c r="B177" s="106" t="s">
        <v>682</v>
      </c>
      <c r="C177" s="105"/>
    </row>
    <row r="178" spans="1:3">
      <c r="A178" s="106" t="s">
        <v>681</v>
      </c>
      <c r="B178" s="106" t="s">
        <v>680</v>
      </c>
      <c r="C178" s="105"/>
    </row>
    <row r="179" spans="1:3">
      <c r="A179" s="106" t="s">
        <v>679</v>
      </c>
      <c r="B179" s="106" t="s">
        <v>678</v>
      </c>
      <c r="C179" s="105"/>
    </row>
    <row r="180" spans="1:3">
      <c r="A180" s="106" t="s">
        <v>677</v>
      </c>
      <c r="B180" s="106" t="s">
        <v>676</v>
      </c>
      <c r="C180" s="105"/>
    </row>
    <row r="181" spans="1:3">
      <c r="A181" s="106" t="s">
        <v>675</v>
      </c>
      <c r="B181" s="106" t="s">
        <v>674</v>
      </c>
      <c r="C181" s="105"/>
    </row>
    <row r="182" spans="1:3">
      <c r="A182" s="106" t="s">
        <v>673</v>
      </c>
      <c r="B182" s="106" t="s">
        <v>672</v>
      </c>
      <c r="C182" s="105"/>
    </row>
    <row r="183" spans="1:3">
      <c r="A183" s="106" t="s">
        <v>671</v>
      </c>
      <c r="B183" s="106" t="s">
        <v>670</v>
      </c>
      <c r="C183" s="105"/>
    </row>
    <row r="184" spans="1:3">
      <c r="A184" s="106" t="s">
        <v>669</v>
      </c>
      <c r="B184" s="106" t="s">
        <v>668</v>
      </c>
      <c r="C184" s="105"/>
    </row>
    <row r="185" spans="1:3">
      <c r="A185" s="106" t="s">
        <v>667</v>
      </c>
      <c r="B185" s="106" t="s">
        <v>666</v>
      </c>
      <c r="C185" s="105"/>
    </row>
    <row r="186" spans="1:3">
      <c r="A186" s="106" t="s">
        <v>665</v>
      </c>
      <c r="B186" s="106" t="s">
        <v>664</v>
      </c>
      <c r="C186" s="105"/>
    </row>
    <row r="187" spans="1:3">
      <c r="A187" s="106" t="s">
        <v>663</v>
      </c>
      <c r="B187" s="106" t="s">
        <v>662</v>
      </c>
      <c r="C187" s="105"/>
    </row>
    <row r="188" spans="1:3">
      <c r="A188" s="106" t="s">
        <v>661</v>
      </c>
      <c r="B188" s="106" t="s">
        <v>660</v>
      </c>
      <c r="C188" s="105"/>
    </row>
    <row r="189" spans="1:3">
      <c r="A189" s="106" t="s">
        <v>659</v>
      </c>
      <c r="B189" s="106" t="s">
        <v>658</v>
      </c>
      <c r="C189" s="105"/>
    </row>
    <row r="190" spans="1:3">
      <c r="A190" s="106" t="s">
        <v>657</v>
      </c>
      <c r="B190" s="106" t="s">
        <v>656</v>
      </c>
      <c r="C190" s="105"/>
    </row>
    <row r="191" spans="1:3">
      <c r="A191" s="106" t="s">
        <v>655</v>
      </c>
      <c r="B191" s="106" t="s">
        <v>654</v>
      </c>
      <c r="C191" s="105"/>
    </row>
    <row r="192" spans="1:3">
      <c r="A192" s="106" t="s">
        <v>653</v>
      </c>
      <c r="B192" s="106" t="s">
        <v>652</v>
      </c>
      <c r="C192" s="105"/>
    </row>
    <row r="193" spans="1:4">
      <c r="A193" s="106" t="s">
        <v>651</v>
      </c>
      <c r="B193" s="106" t="s">
        <v>650</v>
      </c>
      <c r="C193" s="105"/>
    </row>
    <row r="194" spans="1:4">
      <c r="A194" s="106" t="s">
        <v>649</v>
      </c>
      <c r="B194" s="106" t="s">
        <v>648</v>
      </c>
      <c r="C194" s="105"/>
    </row>
    <row r="195" spans="1:4">
      <c r="A195" s="106" t="s">
        <v>647</v>
      </c>
      <c r="B195" s="106" t="s">
        <v>646</v>
      </c>
      <c r="C195" s="105"/>
    </row>
    <row r="196" spans="1:4">
      <c r="A196" s="106" t="s">
        <v>645</v>
      </c>
      <c r="B196" s="106" t="s">
        <v>644</v>
      </c>
      <c r="C196" s="105"/>
    </row>
    <row r="197" spans="1:4">
      <c r="A197" s="106" t="s">
        <v>643</v>
      </c>
      <c r="B197" s="106" t="s">
        <v>642</v>
      </c>
      <c r="C197" s="105"/>
    </row>
    <row r="198" spans="1:4">
      <c r="A198" s="106" t="s">
        <v>641</v>
      </c>
      <c r="B198" s="106" t="s">
        <v>640</v>
      </c>
      <c r="C198" s="105"/>
    </row>
    <row r="199" spans="1:4">
      <c r="A199" s="106" t="s">
        <v>639</v>
      </c>
      <c r="B199" s="106" t="s">
        <v>638</v>
      </c>
      <c r="C199" s="105"/>
    </row>
    <row r="200" spans="1:4">
      <c r="A200" s="106" t="s">
        <v>637</v>
      </c>
      <c r="B200" s="106" t="s">
        <v>636</v>
      </c>
      <c r="C200" s="105"/>
    </row>
    <row r="201" spans="1:4">
      <c r="A201" s="106" t="s">
        <v>635</v>
      </c>
      <c r="B201" s="106" t="s">
        <v>634</v>
      </c>
      <c r="C201" s="105"/>
    </row>
    <row r="202" spans="1:4">
      <c r="A202" s="106" t="s">
        <v>633</v>
      </c>
      <c r="B202" s="106" t="s">
        <v>632</v>
      </c>
      <c r="C202" s="105"/>
    </row>
    <row r="203" spans="1:4">
      <c r="A203" s="106" t="s">
        <v>631</v>
      </c>
      <c r="B203" s="106" t="s">
        <v>630</v>
      </c>
      <c r="C203" s="105" t="s">
        <v>622</v>
      </c>
      <c r="D203" t="s">
        <v>629</v>
      </c>
    </row>
    <row r="204" spans="1:4" ht="14.25">
      <c r="A204" s="108" t="s">
        <v>628</v>
      </c>
      <c r="B204" s="107"/>
      <c r="C204" s="104"/>
    </row>
    <row r="205" spans="1:4">
      <c r="A205" s="106" t="s">
        <v>627</v>
      </c>
      <c r="B205" s="106" t="s">
        <v>623</v>
      </c>
      <c r="C205" s="105"/>
    </row>
    <row r="206" spans="1:4">
      <c r="A206" s="106" t="s">
        <v>626</v>
      </c>
      <c r="B206" s="106" t="s">
        <v>620</v>
      </c>
      <c r="C206" s="105" t="s">
        <v>622</v>
      </c>
    </row>
    <row r="207" spans="1:4" ht="14.25">
      <c r="A207" s="108" t="s">
        <v>625</v>
      </c>
      <c r="B207" s="107"/>
      <c r="C207" s="104"/>
    </row>
    <row r="208" spans="1:4">
      <c r="A208" s="106" t="s">
        <v>624</v>
      </c>
      <c r="B208" s="106" t="s">
        <v>623</v>
      </c>
      <c r="C208" s="105" t="s">
        <v>622</v>
      </c>
    </row>
    <row r="209" spans="1:3">
      <c r="A209" s="106" t="s">
        <v>621</v>
      </c>
      <c r="B209" s="106" t="s">
        <v>620</v>
      </c>
      <c r="C209" s="105"/>
    </row>
  </sheetData>
  <autoFilter ref="A43:C209" xr:uid="{00000000-0009-0000-0000-000004000000}"/>
  <phoneticPr fontId="8"/>
  <conditionalFormatting sqref="A44:B209">
    <cfRule type="expression" dxfId="1" priority="2" stopIfTrue="1">
      <formula>$C44="○"</formula>
    </cfRule>
  </conditionalFormatting>
  <conditionalFormatting sqref="A43">
    <cfRule type="expression" dxfId="0" priority="1" stopIfTrue="1">
      <formula>$C43="○"</formula>
    </cfRule>
  </conditionalFormatting>
  <pageMargins left="0.7" right="0.7" top="0.75" bottom="0.75" header="0.3" footer="0.3"/>
  <pageSetup paperSize="9" orientation="portrait" horizontalDpi="360" verticalDpi="360" copies="0" r:id="rId1"/>
  <drawing r:id="rId2"/>
  <legacy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
  <sheetViews>
    <sheetView topLeftCell="A4" zoomScale="90" zoomScaleNormal="90" workbookViewId="0">
      <selection activeCell="AA73" sqref="AA73"/>
    </sheetView>
  </sheetViews>
  <sheetFormatPr defaultRowHeight="13.5"/>
  <cols>
    <col min="1" max="1025" width="8.625" customWidth="1"/>
  </cols>
  <sheetData>
    <row r="2" spans="1:1">
      <c r="A2" s="49" t="s">
        <v>129</v>
      </c>
    </row>
  </sheetData>
  <phoneticPr fontId="8"/>
  <pageMargins left="0.7" right="0.7" top="0.75" bottom="0.75" header="0.51180555555555496" footer="0.51180555555555496"/>
  <pageSetup paperSize="9" firstPageNumber="0" orientation="portrait" horizontalDpi="300" verticalDpi="30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
  <sheetViews>
    <sheetView topLeftCell="A24" workbookViewId="0">
      <selection activeCell="L75" sqref="L75"/>
    </sheetView>
  </sheetViews>
  <sheetFormatPr defaultRowHeight="13.5"/>
  <cols>
    <col min="1" max="16384" width="9" style="83"/>
  </cols>
  <sheetData/>
  <phoneticPr fontId="8"/>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2:O67"/>
  <sheetViews>
    <sheetView topLeftCell="A26" workbookViewId="0">
      <selection activeCell="Q18" sqref="Q18"/>
    </sheetView>
  </sheetViews>
  <sheetFormatPr defaultRowHeight="13.5"/>
  <cols>
    <col min="1" max="9" width="9" style="83"/>
    <col min="10" max="15" width="9" style="85"/>
    <col min="16" max="16384" width="9" style="83"/>
  </cols>
  <sheetData>
    <row r="2" spans="1:11">
      <c r="A2" s="85" t="s">
        <v>519</v>
      </c>
      <c r="B2" s="85"/>
      <c r="C2" s="85"/>
      <c r="D2" s="85"/>
      <c r="E2" s="85"/>
      <c r="F2" s="85"/>
      <c r="G2" s="85"/>
      <c r="H2" s="85"/>
      <c r="J2" s="85" t="s">
        <v>558</v>
      </c>
    </row>
    <row r="3" spans="1:11">
      <c r="A3" s="85"/>
      <c r="B3" s="85"/>
      <c r="C3" s="85"/>
      <c r="D3" s="85"/>
      <c r="E3" s="85"/>
      <c r="F3" s="85"/>
      <c r="G3" s="85"/>
      <c r="H3" s="85"/>
    </row>
    <row r="4" spans="1:11">
      <c r="A4" s="85"/>
      <c r="B4" s="85" t="s">
        <v>520</v>
      </c>
      <c r="C4" s="85"/>
      <c r="D4" s="85"/>
      <c r="E4" s="85"/>
      <c r="F4" s="85"/>
      <c r="G4" s="85"/>
      <c r="H4" s="85"/>
      <c r="J4" s="85" t="s">
        <v>559</v>
      </c>
    </row>
    <row r="5" spans="1:11">
      <c r="A5" s="85" t="s">
        <v>521</v>
      </c>
      <c r="B5" s="85"/>
      <c r="C5" s="85"/>
      <c r="D5" s="85"/>
      <c r="E5" s="85"/>
      <c r="F5" s="85"/>
      <c r="G5" s="85"/>
      <c r="H5" s="85"/>
      <c r="K5" s="85" t="s">
        <v>494</v>
      </c>
    </row>
    <row r="6" spans="1:11">
      <c r="A6" s="85"/>
      <c r="B6" s="85" t="s">
        <v>522</v>
      </c>
      <c r="C6" s="85"/>
      <c r="D6" s="85"/>
      <c r="E6" s="85"/>
      <c r="F6" s="85"/>
      <c r="G6" s="85"/>
      <c r="H6" s="85"/>
      <c r="K6" s="85" t="s">
        <v>495</v>
      </c>
    </row>
    <row r="7" spans="1:11">
      <c r="A7" s="85"/>
      <c r="B7" s="85" t="s">
        <v>523</v>
      </c>
      <c r="C7" s="85"/>
      <c r="D7" s="85"/>
      <c r="E7" s="85"/>
      <c r="F7" s="85"/>
      <c r="G7" s="85"/>
      <c r="H7" s="85"/>
    </row>
    <row r="8" spans="1:11">
      <c r="A8" s="85" t="s">
        <v>524</v>
      </c>
      <c r="B8" s="85"/>
      <c r="C8" s="85"/>
      <c r="D8" s="85"/>
      <c r="E8" s="85"/>
      <c r="F8" s="85"/>
      <c r="G8" s="85"/>
      <c r="H8" s="85"/>
      <c r="K8" s="85" t="s">
        <v>496</v>
      </c>
    </row>
    <row r="9" spans="1:11">
      <c r="A9" s="85"/>
      <c r="B9" s="85" t="s">
        <v>489</v>
      </c>
      <c r="C9" s="85"/>
      <c r="D9" s="85"/>
      <c r="E9" s="85"/>
      <c r="F9" s="85"/>
      <c r="G9" s="85"/>
      <c r="H9" s="85"/>
      <c r="K9" s="85" t="s">
        <v>497</v>
      </c>
    </row>
    <row r="10" spans="1:11">
      <c r="A10" s="85"/>
      <c r="B10" s="85" t="s">
        <v>490</v>
      </c>
      <c r="C10" s="85"/>
      <c r="D10" s="85"/>
      <c r="E10" s="85"/>
      <c r="F10" s="85"/>
      <c r="G10" s="85"/>
      <c r="H10" s="85"/>
    </row>
    <row r="11" spans="1:11">
      <c r="A11" s="85"/>
      <c r="B11" s="85" t="s">
        <v>525</v>
      </c>
      <c r="C11" s="85"/>
      <c r="D11" s="85"/>
      <c r="E11" s="85"/>
      <c r="F11" s="85"/>
      <c r="G11" s="85"/>
      <c r="H11" s="85"/>
      <c r="K11" s="85" t="s">
        <v>498</v>
      </c>
    </row>
    <row r="12" spans="1:11">
      <c r="A12" s="85" t="s">
        <v>526</v>
      </c>
      <c r="B12" s="85"/>
      <c r="C12" s="85"/>
      <c r="D12" s="85"/>
      <c r="E12" s="85"/>
      <c r="F12" s="85"/>
      <c r="G12" s="85"/>
      <c r="H12" s="85"/>
      <c r="K12" s="85" t="s">
        <v>499</v>
      </c>
    </row>
    <row r="13" spans="1:11">
      <c r="A13" s="85"/>
      <c r="B13" s="85" t="s">
        <v>527</v>
      </c>
      <c r="C13" s="85"/>
      <c r="D13" s="85"/>
      <c r="E13" s="85"/>
      <c r="F13" s="85"/>
      <c r="G13" s="85"/>
      <c r="H13" s="85"/>
    </row>
    <row r="14" spans="1:11">
      <c r="A14" s="85"/>
      <c r="B14" s="85" t="s">
        <v>528</v>
      </c>
      <c r="C14" s="85"/>
      <c r="D14" s="85"/>
      <c r="E14" s="85"/>
      <c r="F14" s="85"/>
      <c r="G14" s="85"/>
      <c r="H14" s="85"/>
      <c r="K14" s="85" t="s">
        <v>500</v>
      </c>
    </row>
    <row r="15" spans="1:11">
      <c r="A15" s="85" t="s">
        <v>529</v>
      </c>
      <c r="B15" s="85"/>
      <c r="C15" s="85"/>
      <c r="D15" s="85"/>
      <c r="E15" s="85"/>
      <c r="F15" s="85"/>
      <c r="G15" s="85"/>
      <c r="H15" s="85"/>
      <c r="K15" s="85" t="s">
        <v>501</v>
      </c>
    </row>
    <row r="16" spans="1:11">
      <c r="A16" s="85"/>
      <c r="B16" s="85" t="s">
        <v>530</v>
      </c>
      <c r="C16" s="85"/>
      <c r="D16" s="85"/>
      <c r="E16" s="85"/>
      <c r="F16" s="85"/>
      <c r="G16" s="85"/>
      <c r="H16" s="85"/>
    </row>
    <row r="17" spans="1:11">
      <c r="A17" s="85"/>
      <c r="B17" s="85" t="s">
        <v>531</v>
      </c>
      <c r="C17" s="85"/>
      <c r="D17" s="85"/>
      <c r="E17" s="85"/>
      <c r="F17" s="85"/>
      <c r="G17" s="85"/>
      <c r="H17" s="85"/>
      <c r="J17" s="85" t="s">
        <v>560</v>
      </c>
    </row>
    <row r="18" spans="1:11">
      <c r="A18" s="85"/>
      <c r="B18" s="85"/>
      <c r="C18" s="85"/>
      <c r="D18" s="85"/>
      <c r="E18" s="85"/>
      <c r="F18" s="85"/>
      <c r="G18" s="85"/>
      <c r="H18" s="85"/>
      <c r="K18" s="85" t="s">
        <v>561</v>
      </c>
    </row>
    <row r="19" spans="1:11">
      <c r="A19" s="85" t="s">
        <v>532</v>
      </c>
      <c r="B19" s="85"/>
      <c r="C19" s="85"/>
      <c r="D19" s="85"/>
      <c r="E19" s="85"/>
      <c r="F19" s="85"/>
      <c r="G19" s="85"/>
      <c r="H19" s="85"/>
      <c r="K19" s="85" t="s">
        <v>502</v>
      </c>
    </row>
    <row r="20" spans="1:11">
      <c r="A20" s="85"/>
      <c r="B20" s="85" t="s">
        <v>533</v>
      </c>
      <c r="C20" s="85"/>
      <c r="D20" s="85"/>
      <c r="E20" s="85"/>
      <c r="F20" s="85"/>
      <c r="G20" s="85"/>
      <c r="H20" s="85"/>
      <c r="K20" s="85" t="s">
        <v>562</v>
      </c>
    </row>
    <row r="21" spans="1:11">
      <c r="A21" s="85"/>
      <c r="B21" s="85" t="s">
        <v>491</v>
      </c>
      <c r="C21" s="85"/>
      <c r="D21" s="85"/>
      <c r="E21" s="85"/>
      <c r="F21" s="85"/>
      <c r="G21" s="85"/>
      <c r="H21" s="85"/>
      <c r="I21" s="84"/>
      <c r="K21" s="85" t="s">
        <v>506</v>
      </c>
    </row>
    <row r="22" spans="1:11">
      <c r="A22" s="85"/>
      <c r="B22" s="85" t="s">
        <v>493</v>
      </c>
      <c r="C22" s="85"/>
      <c r="D22" s="85"/>
      <c r="E22" s="85"/>
      <c r="F22" s="85"/>
      <c r="G22" s="85"/>
      <c r="H22" s="85"/>
    </row>
    <row r="23" spans="1:11">
      <c r="A23" s="85"/>
      <c r="B23" s="85" t="s">
        <v>534</v>
      </c>
      <c r="C23" s="85"/>
      <c r="D23" s="85"/>
      <c r="E23" s="85"/>
      <c r="F23" s="85"/>
      <c r="G23" s="85"/>
      <c r="H23" s="85"/>
      <c r="K23" s="85" t="s">
        <v>503</v>
      </c>
    </row>
    <row r="24" spans="1:11">
      <c r="A24" s="85"/>
      <c r="B24" s="85" t="s">
        <v>535</v>
      </c>
      <c r="C24" s="85"/>
      <c r="D24" s="85"/>
      <c r="E24" s="85"/>
      <c r="F24" s="85"/>
      <c r="G24" s="85"/>
      <c r="H24" s="85"/>
      <c r="K24" s="85" t="s">
        <v>563</v>
      </c>
    </row>
    <row r="25" spans="1:11">
      <c r="A25" s="85"/>
      <c r="B25" s="85" t="s">
        <v>492</v>
      </c>
      <c r="C25" s="85"/>
      <c r="D25" s="85"/>
      <c r="E25" s="85"/>
      <c r="F25" s="85"/>
      <c r="G25" s="85"/>
      <c r="H25" s="85"/>
      <c r="K25" s="85" t="s">
        <v>564</v>
      </c>
    </row>
    <row r="26" spans="1:11">
      <c r="A26" s="85"/>
      <c r="B26" s="85" t="s">
        <v>536</v>
      </c>
      <c r="C26" s="85"/>
      <c r="D26" s="85"/>
      <c r="E26" s="85"/>
      <c r="F26" s="85"/>
      <c r="G26" s="85"/>
      <c r="H26" s="85"/>
    </row>
    <row r="27" spans="1:11">
      <c r="A27" s="85"/>
      <c r="B27" s="85"/>
      <c r="C27" s="85"/>
      <c r="D27" s="85"/>
      <c r="E27" s="85"/>
      <c r="F27" s="85"/>
      <c r="G27" s="85"/>
      <c r="H27" s="85"/>
      <c r="K27" s="85" t="s">
        <v>504</v>
      </c>
    </row>
    <row r="28" spans="1:11">
      <c r="A28" s="85" t="s">
        <v>537</v>
      </c>
      <c r="B28" s="85"/>
      <c r="C28" s="85"/>
      <c r="D28" s="85"/>
      <c r="E28" s="85"/>
      <c r="F28" s="85"/>
      <c r="G28" s="85"/>
      <c r="H28" s="85"/>
      <c r="K28" s="85" t="s">
        <v>565</v>
      </c>
    </row>
    <row r="29" spans="1:11">
      <c r="A29" s="85"/>
      <c r="B29" s="85" t="s">
        <v>514</v>
      </c>
      <c r="C29" s="85"/>
      <c r="D29" s="85"/>
      <c r="E29" s="85"/>
      <c r="F29" s="85"/>
      <c r="G29" s="85"/>
      <c r="H29" s="85"/>
      <c r="K29" s="85" t="s">
        <v>566</v>
      </c>
    </row>
    <row r="30" spans="1:11">
      <c r="A30" s="85"/>
      <c r="B30" s="85"/>
      <c r="C30" s="85" t="s">
        <v>515</v>
      </c>
      <c r="D30" s="85"/>
      <c r="E30" s="85"/>
      <c r="F30" s="85"/>
      <c r="G30" s="85"/>
      <c r="H30" s="85"/>
    </row>
    <row r="31" spans="1:11">
      <c r="A31" s="85"/>
      <c r="B31" s="85"/>
      <c r="C31" s="85" t="s">
        <v>516</v>
      </c>
      <c r="D31" s="85"/>
      <c r="E31" s="85"/>
      <c r="F31" s="85"/>
      <c r="G31" s="85"/>
      <c r="H31" s="85"/>
      <c r="K31" s="85" t="s">
        <v>507</v>
      </c>
    </row>
    <row r="32" spans="1:11">
      <c r="A32" s="85"/>
      <c r="B32" s="85"/>
      <c r="C32" s="85" t="s">
        <v>517</v>
      </c>
      <c r="D32" s="85"/>
      <c r="E32" s="85"/>
      <c r="F32" s="85"/>
      <c r="G32" s="85"/>
      <c r="H32" s="85"/>
      <c r="K32" s="85" t="s">
        <v>505</v>
      </c>
    </row>
    <row r="33" spans="1:11">
      <c r="A33" s="85"/>
      <c r="B33" s="85"/>
      <c r="C33" s="85"/>
      <c r="D33" s="85"/>
      <c r="E33" s="85"/>
      <c r="F33" s="85"/>
      <c r="G33" s="85"/>
      <c r="H33" s="85"/>
      <c r="K33" s="85" t="s">
        <v>567</v>
      </c>
    </row>
    <row r="34" spans="1:11">
      <c r="A34" s="85"/>
      <c r="B34" s="85" t="s">
        <v>518</v>
      </c>
      <c r="C34" s="85"/>
      <c r="D34" s="85"/>
      <c r="E34" s="85"/>
      <c r="F34" s="85"/>
      <c r="G34" s="85"/>
      <c r="H34" s="85"/>
      <c r="K34" s="85" t="s">
        <v>568</v>
      </c>
    </row>
    <row r="35" spans="1:11">
      <c r="A35" s="85"/>
      <c r="B35" s="85"/>
      <c r="C35" s="85" t="s">
        <v>538</v>
      </c>
      <c r="D35" s="85"/>
      <c r="E35" s="85"/>
      <c r="F35" s="85"/>
      <c r="G35" s="85"/>
      <c r="H35" s="85"/>
    </row>
    <row r="36" spans="1:11">
      <c r="A36" s="85"/>
      <c r="B36" s="85"/>
      <c r="C36" s="85" t="s">
        <v>539</v>
      </c>
      <c r="D36" s="85"/>
      <c r="E36" s="85"/>
      <c r="F36" s="85"/>
      <c r="G36" s="85"/>
      <c r="H36" s="85"/>
      <c r="J36" s="85" t="s">
        <v>541</v>
      </c>
    </row>
    <row r="37" spans="1:11">
      <c r="A37" s="85"/>
      <c r="B37" s="85"/>
      <c r="C37" s="85" t="s">
        <v>540</v>
      </c>
      <c r="D37" s="85"/>
      <c r="E37" s="85"/>
      <c r="F37" s="85"/>
      <c r="G37" s="85"/>
      <c r="H37" s="85"/>
      <c r="K37" s="85" t="s">
        <v>569</v>
      </c>
    </row>
    <row r="38" spans="1:11">
      <c r="A38" s="85"/>
      <c r="B38" s="85"/>
      <c r="C38" s="85"/>
      <c r="D38" s="85"/>
      <c r="E38" s="85"/>
      <c r="F38" s="85"/>
      <c r="G38" s="85"/>
      <c r="H38" s="85"/>
      <c r="K38" s="85" t="s">
        <v>570</v>
      </c>
    </row>
    <row r="39" spans="1:11">
      <c r="A39" s="85" t="s">
        <v>541</v>
      </c>
      <c r="B39" s="85"/>
      <c r="C39" s="85"/>
      <c r="D39" s="85"/>
      <c r="E39" s="85"/>
      <c r="F39" s="85"/>
      <c r="G39" s="85"/>
      <c r="H39" s="85"/>
    </row>
    <row r="40" spans="1:11">
      <c r="A40" s="85"/>
      <c r="B40" s="85" t="s">
        <v>542</v>
      </c>
      <c r="C40" s="85"/>
      <c r="D40" s="85"/>
      <c r="E40" s="85"/>
      <c r="F40" s="85"/>
      <c r="G40" s="85"/>
      <c r="H40" s="85"/>
      <c r="J40" s="85" t="s">
        <v>544</v>
      </c>
    </row>
    <row r="41" spans="1:11">
      <c r="A41" s="85"/>
      <c r="B41" s="85" t="s">
        <v>543</v>
      </c>
      <c r="C41" s="85"/>
      <c r="D41" s="85"/>
      <c r="E41" s="85"/>
      <c r="F41" s="85"/>
      <c r="G41" s="85"/>
      <c r="H41" s="85"/>
      <c r="K41" s="85" t="s">
        <v>571</v>
      </c>
    </row>
    <row r="42" spans="1:11">
      <c r="A42" s="85"/>
      <c r="B42" s="85"/>
      <c r="C42" s="85"/>
      <c r="D42" s="85"/>
      <c r="E42" s="85"/>
      <c r="F42" s="85"/>
      <c r="G42" s="85"/>
      <c r="H42" s="85"/>
      <c r="K42" s="85" t="s">
        <v>572</v>
      </c>
    </row>
    <row r="43" spans="1:11">
      <c r="A43" s="85" t="s">
        <v>544</v>
      </c>
      <c r="B43" s="85"/>
      <c r="C43" s="86"/>
      <c r="D43" s="85"/>
      <c r="E43" s="85"/>
      <c r="F43" s="85"/>
      <c r="G43" s="85"/>
      <c r="H43" s="85"/>
      <c r="K43" s="85" t="s">
        <v>573</v>
      </c>
    </row>
    <row r="44" spans="1:11">
      <c r="A44" s="85"/>
      <c r="B44" s="85" t="s">
        <v>545</v>
      </c>
      <c r="C44" s="86"/>
      <c r="D44" s="85"/>
      <c r="E44" s="85"/>
      <c r="F44" s="85"/>
      <c r="G44" s="85"/>
      <c r="H44" s="85"/>
      <c r="K44" s="85" t="s">
        <v>574</v>
      </c>
    </row>
    <row r="45" spans="1:11">
      <c r="A45" s="85"/>
      <c r="B45" s="85"/>
      <c r="C45" s="85" t="s">
        <v>546</v>
      </c>
      <c r="D45" s="85"/>
      <c r="E45" s="85"/>
      <c r="F45" s="85"/>
      <c r="G45" s="85"/>
      <c r="H45" s="85"/>
      <c r="K45" s="85" t="s">
        <v>575</v>
      </c>
    </row>
    <row r="46" spans="1:11">
      <c r="A46" s="85"/>
      <c r="B46" s="85"/>
      <c r="C46" s="85" t="s">
        <v>547</v>
      </c>
      <c r="D46" s="85"/>
      <c r="E46" s="85"/>
      <c r="F46" s="85"/>
      <c r="G46" s="85"/>
      <c r="H46" s="85"/>
    </row>
    <row r="47" spans="1:11">
      <c r="A47" s="85"/>
      <c r="B47" s="85"/>
      <c r="C47" s="85" t="s">
        <v>548</v>
      </c>
      <c r="D47" s="85"/>
      <c r="E47" s="85"/>
      <c r="F47" s="85"/>
      <c r="G47" s="85"/>
      <c r="H47" s="85"/>
      <c r="J47" s="85" t="s">
        <v>551</v>
      </c>
    </row>
    <row r="48" spans="1:11">
      <c r="A48" s="85"/>
      <c r="B48" s="85"/>
      <c r="C48" s="85" t="s">
        <v>549</v>
      </c>
      <c r="D48" s="85"/>
      <c r="E48" s="85"/>
      <c r="F48" s="85"/>
      <c r="G48" s="85"/>
      <c r="H48" s="85"/>
      <c r="K48" s="85" t="s">
        <v>576</v>
      </c>
    </row>
    <row r="49" spans="1:14">
      <c r="A49" s="85"/>
      <c r="B49" s="85"/>
      <c r="C49" s="85" t="s">
        <v>550</v>
      </c>
      <c r="D49" s="85"/>
      <c r="E49" s="85"/>
      <c r="F49" s="85"/>
      <c r="G49" s="85"/>
      <c r="H49" s="85"/>
    </row>
    <row r="50" spans="1:14">
      <c r="A50" s="85"/>
      <c r="B50" s="85"/>
      <c r="C50" s="85"/>
      <c r="D50" s="85"/>
      <c r="E50" s="85"/>
      <c r="F50" s="85"/>
      <c r="G50" s="85"/>
      <c r="H50" s="85"/>
    </row>
    <row r="51" spans="1:14">
      <c r="A51" s="85" t="s">
        <v>551</v>
      </c>
      <c r="B51" s="85"/>
      <c r="C51" s="85"/>
      <c r="D51" s="85"/>
      <c r="E51" s="85"/>
      <c r="F51" s="85"/>
      <c r="G51" s="85"/>
      <c r="H51" s="85"/>
    </row>
    <row r="52" spans="1:14">
      <c r="A52" s="85"/>
      <c r="B52" s="85" t="s">
        <v>552</v>
      </c>
      <c r="C52" s="85"/>
      <c r="D52" s="85"/>
      <c r="E52" s="85"/>
      <c r="F52" s="85"/>
      <c r="G52" s="85"/>
      <c r="H52" s="85"/>
    </row>
    <row r="53" spans="1:14">
      <c r="A53" s="85"/>
      <c r="B53" s="85"/>
      <c r="C53" s="85"/>
      <c r="D53" s="85"/>
      <c r="E53" s="85"/>
      <c r="F53" s="85"/>
      <c r="G53" s="85"/>
      <c r="H53" s="85"/>
    </row>
    <row r="54" spans="1:14">
      <c r="A54" s="85"/>
      <c r="B54" s="85"/>
      <c r="C54" s="85"/>
      <c r="D54" s="85"/>
      <c r="E54" s="85"/>
      <c r="F54" s="85"/>
      <c r="G54" s="85"/>
      <c r="H54" s="85"/>
    </row>
    <row r="55" spans="1:14">
      <c r="A55" s="85"/>
      <c r="B55" s="85"/>
      <c r="C55" s="85"/>
      <c r="D55" s="85"/>
      <c r="E55" s="85"/>
      <c r="F55" s="85"/>
      <c r="G55" s="85"/>
      <c r="H55" s="85"/>
    </row>
    <row r="56" spans="1:14">
      <c r="A56" s="85"/>
      <c r="B56" s="85"/>
      <c r="C56" s="85"/>
      <c r="D56" s="85"/>
      <c r="E56" s="85"/>
      <c r="F56" s="85"/>
      <c r="G56" s="85"/>
      <c r="H56" s="85"/>
    </row>
    <row r="59" spans="1:14">
      <c r="J59" s="85" t="s">
        <v>508</v>
      </c>
      <c r="K59" s="85" t="s">
        <v>554</v>
      </c>
      <c r="N59" s="85" t="s">
        <v>510</v>
      </c>
    </row>
    <row r="60" spans="1:14">
      <c r="K60" s="85" t="s">
        <v>553</v>
      </c>
      <c r="N60" s="85" t="s">
        <v>511</v>
      </c>
    </row>
    <row r="61" spans="1:14">
      <c r="K61" s="85" t="s">
        <v>556</v>
      </c>
      <c r="N61" s="85" t="s">
        <v>512</v>
      </c>
    </row>
    <row r="62" spans="1:14">
      <c r="K62" s="85" t="s">
        <v>555</v>
      </c>
      <c r="N62" s="85" t="s">
        <v>511</v>
      </c>
    </row>
    <row r="63" spans="1:14">
      <c r="K63" s="85" t="s">
        <v>557</v>
      </c>
      <c r="N63" s="85" t="s">
        <v>511</v>
      </c>
    </row>
    <row r="67" spans="10:14">
      <c r="J67" s="85" t="s">
        <v>508</v>
      </c>
      <c r="K67" s="85" t="s">
        <v>509</v>
      </c>
      <c r="N67" s="85" t="s">
        <v>513</v>
      </c>
    </row>
  </sheetData>
  <phoneticPr fontId="8"/>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D286"/>
  <sheetViews>
    <sheetView topLeftCell="A266" zoomScale="90" zoomScaleNormal="90" workbookViewId="0">
      <selection activeCell="F285" sqref="F285"/>
    </sheetView>
  </sheetViews>
  <sheetFormatPr defaultRowHeight="13.5"/>
  <cols>
    <col min="1" max="1025" width="8.75" customWidth="1"/>
  </cols>
  <sheetData>
    <row r="1" spans="1:2">
      <c r="A1" t="s">
        <v>130</v>
      </c>
    </row>
    <row r="2" spans="1:2">
      <c r="B2" s="7" t="s">
        <v>131</v>
      </c>
    </row>
    <row r="7" spans="1:2">
      <c r="A7" t="s">
        <v>132</v>
      </c>
    </row>
    <row r="9" spans="1:2">
      <c r="B9" t="s">
        <v>133</v>
      </c>
    </row>
    <row r="10" spans="1:2">
      <c r="B10" t="s">
        <v>134</v>
      </c>
    </row>
    <row r="11" spans="1:2">
      <c r="B11" t="s">
        <v>135</v>
      </c>
    </row>
    <row r="13" spans="1:2">
      <c r="B13" t="s">
        <v>136</v>
      </c>
    </row>
    <row r="14" spans="1:2">
      <c r="B14" t="s">
        <v>137</v>
      </c>
    </row>
    <row r="15" spans="1:2">
      <c r="B15" t="s">
        <v>138</v>
      </c>
    </row>
    <row r="16" spans="1:2">
      <c r="B16" t="s">
        <v>139</v>
      </c>
    </row>
    <row r="17" spans="1:2">
      <c r="B17" t="s">
        <v>140</v>
      </c>
    </row>
    <row r="18" spans="1:2">
      <c r="B18" t="s">
        <v>141</v>
      </c>
    </row>
    <row r="20" spans="1:2">
      <c r="B20" t="s">
        <v>142</v>
      </c>
    </row>
    <row r="21" spans="1:2">
      <c r="B21" t="s">
        <v>143</v>
      </c>
    </row>
    <row r="22" spans="1:2">
      <c r="B22" t="s">
        <v>144</v>
      </c>
    </row>
    <row r="25" spans="1:2">
      <c r="A25" t="s">
        <v>145</v>
      </c>
    </row>
    <row r="26" spans="1:2">
      <c r="B26" s="49" t="s">
        <v>146</v>
      </c>
    </row>
    <row r="27" spans="1:2">
      <c r="B27" t="s">
        <v>147</v>
      </c>
    </row>
    <row r="28" spans="1:2">
      <c r="B28" t="s">
        <v>148</v>
      </c>
    </row>
    <row r="29" spans="1:2">
      <c r="B29" t="s">
        <v>149</v>
      </c>
    </row>
    <row r="30" spans="1:2">
      <c r="B30" t="s">
        <v>150</v>
      </c>
    </row>
    <row r="31" spans="1:2">
      <c r="B31" t="s">
        <v>151</v>
      </c>
    </row>
    <row r="32" spans="1:2">
      <c r="B32" s="49" t="s">
        <v>152</v>
      </c>
    </row>
    <row r="35" spans="1:2">
      <c r="A35" t="s">
        <v>153</v>
      </c>
    </row>
    <row r="36" spans="1:2">
      <c r="B36" t="s">
        <v>154</v>
      </c>
    </row>
    <row r="37" spans="1:2">
      <c r="B37" t="s">
        <v>155</v>
      </c>
    </row>
    <row r="38" spans="1:2">
      <c r="B38" t="s">
        <v>156</v>
      </c>
    </row>
    <row r="39" spans="1:2">
      <c r="B39" t="s">
        <v>157</v>
      </c>
    </row>
    <row r="40" spans="1:2">
      <c r="B40" t="s">
        <v>158</v>
      </c>
    </row>
    <row r="41" spans="1:2">
      <c r="B41" t="s">
        <v>159</v>
      </c>
    </row>
    <row r="42" spans="1:2">
      <c r="B42" t="s">
        <v>160</v>
      </c>
    </row>
    <row r="43" spans="1:2">
      <c r="B43" t="s">
        <v>161</v>
      </c>
    </row>
    <row r="44" spans="1:2">
      <c r="B44" t="s">
        <v>162</v>
      </c>
    </row>
    <row r="45" spans="1:2">
      <c r="B45" t="s">
        <v>163</v>
      </c>
    </row>
    <row r="46" spans="1:2">
      <c r="B46" t="s">
        <v>164</v>
      </c>
    </row>
    <row r="47" spans="1:2">
      <c r="B47" t="s">
        <v>165</v>
      </c>
    </row>
    <row r="48" spans="1:2">
      <c r="B48" t="s">
        <v>166</v>
      </c>
    </row>
    <row r="49" spans="1:2">
      <c r="B49" t="s">
        <v>167</v>
      </c>
    </row>
    <row r="50" spans="1:2">
      <c r="B50" t="s">
        <v>168</v>
      </c>
    </row>
    <row r="51" spans="1:2">
      <c r="B51" t="s">
        <v>169</v>
      </c>
    </row>
    <row r="52" spans="1:2">
      <c r="B52" t="s">
        <v>170</v>
      </c>
    </row>
    <row r="53" spans="1:2">
      <c r="B53" t="s">
        <v>171</v>
      </c>
    </row>
    <row r="54" spans="1:2">
      <c r="B54" t="s">
        <v>172</v>
      </c>
    </row>
    <row r="64" spans="1:2">
      <c r="A64" t="s">
        <v>173</v>
      </c>
    </row>
    <row r="275" spans="2:4" ht="17.25">
      <c r="B275" s="161" t="s">
        <v>435</v>
      </c>
      <c r="C275" s="50"/>
      <c r="D275" s="50"/>
    </row>
    <row r="276" spans="2:4">
      <c r="B276" s="50" t="s">
        <v>436</v>
      </c>
      <c r="C276" s="50"/>
      <c r="D276" s="50"/>
    </row>
    <row r="277" spans="2:4">
      <c r="B277" s="50">
        <v>44.3</v>
      </c>
      <c r="C277" s="50" t="s">
        <v>437</v>
      </c>
      <c r="D277" s="50"/>
    </row>
    <row r="278" spans="2:4">
      <c r="B278" s="50">
        <f>B277*1000</f>
        <v>44300</v>
      </c>
      <c r="C278" s="50" t="s">
        <v>438</v>
      </c>
      <c r="D278" s="50"/>
    </row>
    <row r="279" spans="2:4">
      <c r="B279" s="50">
        <f>B278*2*2</f>
        <v>177200</v>
      </c>
      <c r="C279" s="50" t="s">
        <v>439</v>
      </c>
      <c r="D279" s="50"/>
    </row>
    <row r="280" spans="2:4">
      <c r="B280" s="50">
        <f>B279/1000</f>
        <v>177.2</v>
      </c>
      <c r="C280" s="50" t="s">
        <v>440</v>
      </c>
      <c r="D280" s="50"/>
    </row>
    <row r="281" spans="2:4">
      <c r="B281" s="50"/>
      <c r="C281" s="50"/>
      <c r="D281" s="50"/>
    </row>
    <row r="282" spans="2:4">
      <c r="B282" s="50" t="s">
        <v>441</v>
      </c>
      <c r="C282" s="50"/>
      <c r="D282" s="50"/>
    </row>
    <row r="283" spans="2:4">
      <c r="B283" s="50">
        <v>12</v>
      </c>
      <c r="C283" s="50" t="s">
        <v>442</v>
      </c>
      <c r="D283" s="50"/>
    </row>
    <row r="284" spans="2:4">
      <c r="B284" s="50">
        <f>B283*1000000</f>
        <v>12000000</v>
      </c>
      <c r="C284" s="50" t="s">
        <v>443</v>
      </c>
      <c r="D284" s="50"/>
    </row>
    <row r="285" spans="2:4">
      <c r="B285" s="50">
        <f>B284/1000/8</f>
        <v>1500</v>
      </c>
      <c r="C285" s="50" t="s">
        <v>440</v>
      </c>
      <c r="D285" s="50"/>
    </row>
    <row r="286" spans="2:4">
      <c r="B286" s="50"/>
      <c r="C286" s="50"/>
      <c r="D286" s="50"/>
    </row>
  </sheetData>
  <phoneticPr fontId="8"/>
  <hyperlinks>
    <hyperlink ref="B2" r:id="rId1" xr:uid="{00000000-0004-0000-0800-000000000000}"/>
  </hyperlinks>
  <pageMargins left="0.7" right="0.7" top="0.75" bottom="0.75" header="0.51180555555555496" footer="0.51180555555555496"/>
  <pageSetup paperSize="9" firstPageNumber="0" orientation="portrait" horizontalDpi="300" verticalDpi="300"/>
  <drawing r:id="rId2"/>
</worksheet>
</file>

<file path=docProps/app.xml><?xml version="1.0" encoding="utf-8"?>
<Properties xmlns="http://schemas.openxmlformats.org/officeDocument/2006/extended-properties" xmlns:vt="http://schemas.openxmlformats.org/officeDocument/2006/docPropsVTypes">
  <Template/>
  <TotalTime>3262</TotalTime>
  <Application>Microsoft Excel</Application>
  <DocSecurity>0</DocSecurity>
  <ScaleCrop>false</ScaleCrop>
  <HeadingPairs>
    <vt:vector size="4" baseType="variant">
      <vt:variant>
        <vt:lpstr>ワークシート</vt:lpstr>
      </vt:variant>
      <vt:variant>
        <vt:i4>13</vt:i4>
      </vt:variant>
      <vt:variant>
        <vt:lpstr>名前付き一覧</vt:lpstr>
      </vt:variant>
      <vt:variant>
        <vt:i4>143</vt:i4>
      </vt:variant>
    </vt:vector>
  </HeadingPairs>
  <TitlesOfParts>
    <vt:vector size="156" baseType="lpstr">
      <vt:lpstr>CPU</vt:lpstr>
      <vt:lpstr>Oscillator Control</vt:lpstr>
      <vt:lpstr>OTGレジスタ比較</vt:lpstr>
      <vt:lpstr>USB通信と各種設定概要</vt:lpstr>
      <vt:lpstr>Config</vt:lpstr>
      <vt:lpstr>参考回路図</vt:lpstr>
      <vt:lpstr>USB割込みについて</vt:lpstr>
      <vt:lpstr>vUSBMSC_vSCSI概要</vt:lpstr>
      <vt:lpstr>USB概要</vt:lpstr>
      <vt:lpstr>USB通信ディスクリプタ＆初期化</vt:lpstr>
      <vt:lpstr>USBレジスタ</vt:lpstr>
      <vt:lpstr>参考資料 inquiry</vt:lpstr>
      <vt:lpstr>Amp</vt:lpstr>
      <vt:lpstr>Config!wp3125683</vt:lpstr>
      <vt:lpstr>Config!wp3125691</vt:lpstr>
      <vt:lpstr>Config!wp3125700</vt:lpstr>
      <vt:lpstr>Config!wp3125708</vt:lpstr>
      <vt:lpstr>Config!wp3125717</vt:lpstr>
      <vt:lpstr>Config!wp3125725</vt:lpstr>
      <vt:lpstr>Config!wp3125734</vt:lpstr>
      <vt:lpstr>Config!wp3125742</vt:lpstr>
      <vt:lpstr>Config!wp3125751</vt:lpstr>
      <vt:lpstr>Config!wp3125759</vt:lpstr>
      <vt:lpstr>Config!wp3125767</vt:lpstr>
      <vt:lpstr>Config!wp3125775</vt:lpstr>
      <vt:lpstr>Config!wp3125783</vt:lpstr>
      <vt:lpstr>Config!wp3125791</vt:lpstr>
      <vt:lpstr>Config!wp3125799</vt:lpstr>
      <vt:lpstr>Config!wp3125807</vt:lpstr>
      <vt:lpstr>Config!wp3125816</vt:lpstr>
      <vt:lpstr>Config!wp3125824</vt:lpstr>
      <vt:lpstr>Config!wp3125832</vt:lpstr>
      <vt:lpstr>Config!wp3125840</vt:lpstr>
      <vt:lpstr>Config!wp3125848</vt:lpstr>
      <vt:lpstr>Config!wp3125856</vt:lpstr>
      <vt:lpstr>Config!wp3125864</vt:lpstr>
      <vt:lpstr>Config!wp3125872</vt:lpstr>
      <vt:lpstr>Config!wp3125881</vt:lpstr>
      <vt:lpstr>Config!wp3125889</vt:lpstr>
      <vt:lpstr>Config!wp3125897</vt:lpstr>
      <vt:lpstr>Config!wp3125905</vt:lpstr>
      <vt:lpstr>Config!wp3125913</vt:lpstr>
      <vt:lpstr>Config!wp3125921</vt:lpstr>
      <vt:lpstr>Config!wp3125929</vt:lpstr>
      <vt:lpstr>Config!wp3125937</vt:lpstr>
      <vt:lpstr>Config!wp3125946</vt:lpstr>
      <vt:lpstr>Config!wp3125954</vt:lpstr>
      <vt:lpstr>Config!wp3125963</vt:lpstr>
      <vt:lpstr>Config!wp3125971</vt:lpstr>
      <vt:lpstr>Config!wp3125979</vt:lpstr>
      <vt:lpstr>Config!wp3125987</vt:lpstr>
      <vt:lpstr>Config!wp3125995</vt:lpstr>
      <vt:lpstr>Config!wp3126003</vt:lpstr>
      <vt:lpstr>Config!wp3126011</vt:lpstr>
      <vt:lpstr>Config!wp3126019</vt:lpstr>
      <vt:lpstr>Config!wp3126028</vt:lpstr>
      <vt:lpstr>Config!wp3126036</vt:lpstr>
      <vt:lpstr>Config!wp3126044</vt:lpstr>
      <vt:lpstr>Config!wp3126052</vt:lpstr>
      <vt:lpstr>Config!wp3126060</vt:lpstr>
      <vt:lpstr>Config!wp3126068</vt:lpstr>
      <vt:lpstr>Config!wp3126076</vt:lpstr>
      <vt:lpstr>Config!wp3126084</vt:lpstr>
      <vt:lpstr>Config!wp3126093</vt:lpstr>
      <vt:lpstr>Config!wp3126101</vt:lpstr>
      <vt:lpstr>Config!wp3126110</vt:lpstr>
      <vt:lpstr>Config!wp3126118</vt:lpstr>
      <vt:lpstr>Config!wp3126127</vt:lpstr>
      <vt:lpstr>Config!wp3126135</vt:lpstr>
      <vt:lpstr>Config!wp3126143</vt:lpstr>
      <vt:lpstr>Config!wp3126151</vt:lpstr>
      <vt:lpstr>Config!wp3126160</vt:lpstr>
      <vt:lpstr>Config!wp3126168</vt:lpstr>
      <vt:lpstr>Config!wp3126177</vt:lpstr>
      <vt:lpstr>Config!wp3126185</vt:lpstr>
      <vt:lpstr>Config!wp3126193</vt:lpstr>
      <vt:lpstr>Config!wp3126201</vt:lpstr>
      <vt:lpstr>Config!wp3126210</vt:lpstr>
      <vt:lpstr>Config!wp3126218</vt:lpstr>
      <vt:lpstr>Config!wp3126226</vt:lpstr>
      <vt:lpstr>Config!wp3126235</vt:lpstr>
      <vt:lpstr>Config!wp3126243</vt:lpstr>
      <vt:lpstr>Config!wp3126251</vt:lpstr>
      <vt:lpstr>Config!wp3126259</vt:lpstr>
      <vt:lpstr>Config!wp3126267</vt:lpstr>
      <vt:lpstr>Config!wp3126275</vt:lpstr>
      <vt:lpstr>Config!wp3126283</vt:lpstr>
      <vt:lpstr>Config!wp3126291</vt:lpstr>
      <vt:lpstr>Config!wp3126299</vt:lpstr>
      <vt:lpstr>Config!wp3126307</vt:lpstr>
      <vt:lpstr>Config!wp3126315</vt:lpstr>
      <vt:lpstr>Config!wp3126323</vt:lpstr>
      <vt:lpstr>Config!wp3126331</vt:lpstr>
      <vt:lpstr>Config!wp3126339</vt:lpstr>
      <vt:lpstr>Config!wp3126347</vt:lpstr>
      <vt:lpstr>Config!wp3126355</vt:lpstr>
      <vt:lpstr>Config!wp3126363</vt:lpstr>
      <vt:lpstr>Config!wp3126371</vt:lpstr>
      <vt:lpstr>Config!wp3126379</vt:lpstr>
      <vt:lpstr>Config!wp3126387</vt:lpstr>
      <vt:lpstr>Config!wp3126395</vt:lpstr>
      <vt:lpstr>Config!wp3126404</vt:lpstr>
      <vt:lpstr>Config!wp3126412</vt:lpstr>
      <vt:lpstr>Config!wp3126421</vt:lpstr>
      <vt:lpstr>Config!wp3126429</vt:lpstr>
      <vt:lpstr>Config!wp3126438</vt:lpstr>
      <vt:lpstr>Config!wp3126446</vt:lpstr>
      <vt:lpstr>Config!wp3126454</vt:lpstr>
      <vt:lpstr>Config!wp3126462</vt:lpstr>
      <vt:lpstr>Config!wp3126471</vt:lpstr>
      <vt:lpstr>Config!wp3126479</vt:lpstr>
      <vt:lpstr>Config!wp3126488</vt:lpstr>
      <vt:lpstr>Config!wp3126496</vt:lpstr>
      <vt:lpstr>Config!wp3126505</vt:lpstr>
      <vt:lpstr>Config!wp3126513</vt:lpstr>
      <vt:lpstr>Config!wp3126521</vt:lpstr>
      <vt:lpstr>Config!wp3126529</vt:lpstr>
      <vt:lpstr>Config!wp3126538</vt:lpstr>
      <vt:lpstr>Config!wp3126546</vt:lpstr>
      <vt:lpstr>Config!wp3126554</vt:lpstr>
      <vt:lpstr>Config!wp3126562</vt:lpstr>
      <vt:lpstr>Config!wp3126570</vt:lpstr>
      <vt:lpstr>Config!wp3126578</vt:lpstr>
      <vt:lpstr>Config!wp3126586</vt:lpstr>
      <vt:lpstr>Config!wp3126594</vt:lpstr>
      <vt:lpstr>Config!wp3126602</vt:lpstr>
      <vt:lpstr>Config!wp3126610</vt:lpstr>
      <vt:lpstr>Config!wp3126618</vt:lpstr>
      <vt:lpstr>Config!wp3126626</vt:lpstr>
      <vt:lpstr>Config!wp3126634</vt:lpstr>
      <vt:lpstr>Config!wp3126642</vt:lpstr>
      <vt:lpstr>Config!wp3126650</vt:lpstr>
      <vt:lpstr>Config!wp3126658</vt:lpstr>
      <vt:lpstr>Config!wp3126666</vt:lpstr>
      <vt:lpstr>Config!wp3126674</vt:lpstr>
      <vt:lpstr>Config!wp3126682</vt:lpstr>
      <vt:lpstr>Config!wp3126690</vt:lpstr>
      <vt:lpstr>Config!wp3126698</vt:lpstr>
      <vt:lpstr>Config!wp3126706</vt:lpstr>
      <vt:lpstr>Config!wp3126714</vt:lpstr>
      <vt:lpstr>Config!wp3126722</vt:lpstr>
      <vt:lpstr>Config!wp3126730</vt:lpstr>
      <vt:lpstr>Config!wp3126738</vt:lpstr>
      <vt:lpstr>Config!wp3126746</vt:lpstr>
      <vt:lpstr>Config!wp3126754</vt:lpstr>
      <vt:lpstr>Config!wp3126762</vt:lpstr>
      <vt:lpstr>Config!wp3126770</vt:lpstr>
      <vt:lpstr>Config!wp3126778</vt:lpstr>
      <vt:lpstr>Config!wp3126786</vt:lpstr>
      <vt:lpstr>Config!wp3126794</vt:lpstr>
      <vt:lpstr>Config!wp3126803</vt:lpstr>
      <vt:lpstr>Config!wp3126811</vt:lpstr>
      <vt:lpstr>Config!wp3126820</vt:lpstr>
      <vt:lpstr>Config!wp3126828</vt:lpstr>
      <vt:lpstr>Config!wp3219746</vt:lpstr>
      <vt:lpstr>Config!wp3219824</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mura01</dc:creator>
  <dc:description/>
  <cp:lastModifiedBy>hiroshi murakami</cp:lastModifiedBy>
  <cp:revision>46</cp:revision>
  <dcterms:created xsi:type="dcterms:W3CDTF">2017-02-11T03:45:46Z</dcterms:created>
  <dcterms:modified xsi:type="dcterms:W3CDTF">2020-01-27T03:34:58Z</dcterms:modified>
  <dc:language>ja-JP</dc:languag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ppVersion">
    <vt:lpwstr>16.0300</vt:lpwstr>
  </property>
  <property fmtid="{D5CDD505-2E9C-101B-9397-08002B2CF9AE}" pid="3" name="DocSecurity">
    <vt:i4>0</vt:i4>
  </property>
  <property fmtid="{D5CDD505-2E9C-101B-9397-08002B2CF9AE}" pid="4" name="HyperlinksChanged">
    <vt:bool>false</vt:bool>
  </property>
  <property fmtid="{D5CDD505-2E9C-101B-9397-08002B2CF9AE}" pid="5" name="LinksUpToDate">
    <vt:bool>false</vt:bool>
  </property>
  <property fmtid="{D5CDD505-2E9C-101B-9397-08002B2CF9AE}" pid="6" name="ScaleCrop">
    <vt:bool>false</vt:bool>
  </property>
  <property fmtid="{D5CDD505-2E9C-101B-9397-08002B2CF9AE}" pid="7" name="ShareDoc">
    <vt:bool>false</vt:bool>
  </property>
</Properties>
</file>